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افشای پرتفوی صندوق ها\1405\02 اردیبهشت\"/>
    </mc:Choice>
  </mc:AlternateContent>
  <xr:revisionPtr revIDLastSave="0" documentId="13_ncr:1_{17099B24-FD64-4E84-9484-C4D46DCB3692}" xr6:coauthVersionLast="47" xr6:coauthVersionMax="47" xr10:uidLastSave="{00000000-0000-0000-0000-000000000000}"/>
  <bookViews>
    <workbookView xWindow="-120" yWindow="-120" windowWidth="29040" windowHeight="15720" tabRatio="854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 (2)" sheetId="22" r:id="rId12"/>
    <sheet name="مبالغ تخصیصی اوراق" sheetId="12" r:id="rId13"/>
    <sheet name="درآمد سپرده بانکی" sheetId="13" r:id="rId14"/>
    <sheet name="سایر درآمدها" sheetId="14" r:id="rId15"/>
    <sheet name="درآمد سود سهام" sheetId="15" state="hidden" r:id="rId16"/>
    <sheet name="درآمد سود صندوق" sheetId="16" state="hidden" r:id="rId17"/>
    <sheet name="سود اوراق بهادار" sheetId="17" r:id="rId18"/>
    <sheet name="سود سپرده بانکی" sheetId="18" r:id="rId19"/>
    <sheet name="درآمد ناشی از فروش" sheetId="19" r:id="rId20"/>
    <sheet name="درآمد اعمال اختیار" sheetId="20" r:id="rId21"/>
    <sheet name="درآمد ناشی از تغییر قیمت اوراق" sheetId="21" r:id="rId22"/>
  </sheets>
  <definedNames>
    <definedName name="_xlnm.Print_Area" localSheetId="4">اوراق!$A$1:$AM$29</definedName>
    <definedName name="_xlnm.Print_Area" localSheetId="2">'اوراق مشتقه'!$A$1:$AX$27</definedName>
    <definedName name="_xlnm.Print_Area" localSheetId="5">'تعدیل قیمت'!$A$1:$N$29</definedName>
    <definedName name="_xlnm.Print_Area" localSheetId="7">درآمد!$A$1:$K$15</definedName>
    <definedName name="_xlnm.Print_Area" localSheetId="20">'درآمد اعمال اختیار'!$A$1:$Z$10</definedName>
    <definedName name="_xlnm.Print_Area" localSheetId="13">'درآمد سپرده بانکی'!$A$1:$K$20</definedName>
    <definedName name="_xlnm.Print_Area" localSheetId="10">'درآمد سرمایه گذاری در اوراق به'!$A$1:$S$30</definedName>
    <definedName name="_xlnm.Print_Area" localSheetId="8">'درآمد سرمایه گذاری در سهام'!$A$1:$W$57</definedName>
    <definedName name="_xlnm.Print_Area" localSheetId="9">'درآمد سرمایه گذاری در صندوق'!$A$1:$W$20</definedName>
    <definedName name="_xlnm.Print_Area" localSheetId="15">'درآمد سود سهام'!$A$1:$T$9</definedName>
    <definedName name="_xlnm.Print_Area" localSheetId="16">'درآمد سود صندوق'!$A$1:$L$9</definedName>
    <definedName name="_xlnm.Print_Area" localSheetId="21">'درآمد ناشی از تغییر قیمت اوراق'!$A$1:$R$78</definedName>
    <definedName name="_xlnm.Print_Area" localSheetId="19">'درآمد ناشی از فروش'!$A$1:$R$14</definedName>
    <definedName name="_xlnm.Print_Area" localSheetId="14">'سایر درآمدها'!$A$1:$G$13</definedName>
    <definedName name="_xlnm.Print_Area" localSheetId="6">سپرده!$A$1:$M$22</definedName>
    <definedName name="_xlnm.Print_Area" localSheetId="1">سهام!$A$1:$AB$57</definedName>
    <definedName name="_xlnm.Print_Area" localSheetId="17">'سود اوراق بهادار'!$A$1:$T$28</definedName>
    <definedName name="_xlnm.Print_Area" localSheetId="18">'سود سپرده بانکی'!$A$1:$N$20</definedName>
    <definedName name="_xlnm.Print_Area" localSheetId="0">'صورت وضعیت'!$A$1:$C$40</definedName>
    <definedName name="_xlnm.Print_Area" localSheetId="12">'مبالغ تخصیصی اوراق'!$A$1:$R$27</definedName>
    <definedName name="_xlnm.Print_Area" localSheetId="11">'مبالغ تخصیصی اوراق (2)'!$A$1:$S$19</definedName>
    <definedName name="_xlnm.Print_Area" localSheetId="3">'واحدهای صندوق'!$A$1:$AA$19</definedName>
  </definedNames>
  <calcPr calcId="191029"/>
</workbook>
</file>

<file path=xl/calcChain.xml><?xml version="1.0" encoding="utf-8"?>
<calcChain xmlns="http://schemas.openxmlformats.org/spreadsheetml/2006/main">
  <c r="M18" i="22" l="1"/>
  <c r="J18" i="22"/>
  <c r="J17" i="22"/>
  <c r="J14" i="22"/>
  <c r="J13" i="22"/>
  <c r="J12" i="22"/>
  <c r="J11" i="22"/>
  <c r="J10" i="22"/>
  <c r="J9" i="22"/>
  <c r="J8" i="22"/>
  <c r="J20" i="7" l="1"/>
  <c r="H20" i="7"/>
  <c r="F20" i="7"/>
  <c r="D20" i="7"/>
  <c r="A10" i="13"/>
  <c r="A11" i="13"/>
  <c r="A12" i="13"/>
  <c r="A13" i="13"/>
  <c r="A14" i="13"/>
  <c r="A15" i="13"/>
  <c r="A16" i="13"/>
  <c r="A17" i="13"/>
  <c r="A9" i="13"/>
  <c r="A8" i="13"/>
  <c r="M17" i="18"/>
  <c r="G17" i="18"/>
  <c r="M16" i="18"/>
  <c r="G16" i="18"/>
  <c r="M15" i="18"/>
  <c r="G15" i="18"/>
  <c r="M14" i="18"/>
  <c r="G14" i="18"/>
  <c r="M13" i="18"/>
  <c r="G13" i="18"/>
  <c r="M12" i="18"/>
  <c r="G12" i="18"/>
  <c r="M11" i="18"/>
  <c r="G11" i="18"/>
  <c r="M10" i="18"/>
  <c r="G10" i="18"/>
  <c r="M9" i="18"/>
  <c r="G9" i="18"/>
  <c r="M8" i="18"/>
  <c r="G8" i="18"/>
  <c r="H18" i="13"/>
  <c r="D18" i="13"/>
  <c r="H21" i="13"/>
  <c r="D21" i="13"/>
  <c r="P31" i="11"/>
  <c r="H31" i="11"/>
  <c r="N31" i="11"/>
  <c r="F31" i="11"/>
  <c r="L27" i="11"/>
  <c r="L31" i="11"/>
  <c r="D27" i="11"/>
  <c r="P28" i="11"/>
  <c r="N28" i="11"/>
  <c r="L28" i="11"/>
  <c r="H28" i="11"/>
  <c r="F28" i="11"/>
  <c r="D28" i="11"/>
  <c r="R27" i="11"/>
  <c r="R28" i="11" s="1"/>
  <c r="R26" i="11"/>
  <c r="R25" i="11"/>
  <c r="R24" i="11"/>
  <c r="R23" i="11"/>
  <c r="R22" i="11"/>
  <c r="R21" i="11"/>
  <c r="R20" i="11"/>
  <c r="R19" i="11"/>
  <c r="R18" i="11"/>
  <c r="R17" i="11"/>
  <c r="R16" i="11"/>
  <c r="R15" i="11"/>
  <c r="R14" i="11"/>
  <c r="R13" i="11"/>
  <c r="R12" i="11"/>
  <c r="R11" i="11"/>
  <c r="R10" i="11"/>
  <c r="R9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 s="1"/>
  <c r="J10" i="11"/>
  <c r="J9" i="11"/>
  <c r="A27" i="11"/>
  <c r="D31" i="11"/>
  <c r="D32" i="11" s="1"/>
  <c r="H22" i="10"/>
  <c r="H21" i="10"/>
  <c r="F22" i="10"/>
  <c r="R21" i="10"/>
  <c r="P21" i="10"/>
  <c r="P22" i="10" s="1"/>
  <c r="F21" i="10"/>
  <c r="R58" i="9"/>
  <c r="P58" i="9"/>
  <c r="H58" i="9"/>
  <c r="F58" i="9"/>
  <c r="S26" i="17"/>
  <c r="S8" i="17"/>
  <c r="S25" i="17"/>
  <c r="S24" i="17"/>
  <c r="S23" i="17"/>
  <c r="S22" i="17"/>
  <c r="S21" i="17"/>
  <c r="S20" i="17"/>
  <c r="S19" i="17"/>
  <c r="S18" i="17"/>
  <c r="S17" i="17"/>
  <c r="S16" i="17"/>
  <c r="S15" i="17"/>
  <c r="S14" i="17"/>
  <c r="S13" i="17"/>
  <c r="S12" i="17"/>
  <c r="S11" i="17"/>
  <c r="S10" i="17"/>
  <c r="S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 s="1"/>
  <c r="M30" i="17" s="1"/>
  <c r="M9" i="17"/>
  <c r="M8" i="17"/>
  <c r="K18" i="18"/>
  <c r="I18" i="18"/>
  <c r="E18" i="18"/>
  <c r="C18" i="18"/>
  <c r="M23" i="18"/>
  <c r="G23" i="18"/>
  <c r="I92" i="21"/>
  <c r="I91" i="21"/>
  <c r="I90" i="21"/>
  <c r="I93" i="21" s="1"/>
  <c r="Q93" i="21"/>
  <c r="Q92" i="21"/>
  <c r="Q91" i="21"/>
  <c r="Q90" i="21"/>
  <c r="Q85" i="21"/>
  <c r="I27" i="19"/>
  <c r="I26" i="19"/>
  <c r="I25" i="19"/>
  <c r="Q27" i="19"/>
  <c r="Q26" i="19"/>
  <c r="Q25" i="19"/>
  <c r="G18" i="18" l="1"/>
  <c r="G24" i="18"/>
  <c r="M18" i="18"/>
  <c r="M24" i="18" s="1"/>
  <c r="J12" i="8"/>
  <c r="J8" i="8"/>
  <c r="F12" i="8"/>
  <c r="F11" i="8"/>
  <c r="J11" i="8" s="1"/>
  <c r="F10" i="8"/>
  <c r="J10" i="8" s="1"/>
  <c r="F9" i="8"/>
  <c r="J9" i="8" s="1"/>
  <c r="F8" i="8"/>
  <c r="J26" i="7"/>
  <c r="H26" i="7"/>
  <c r="F26" i="7"/>
  <c r="D25" i="7"/>
  <c r="D26" i="7" s="1"/>
  <c r="AN12" i="5"/>
  <c r="AN13" i="5"/>
  <c r="AN14" i="5"/>
  <c r="AN15" i="5"/>
  <c r="AN16" i="5"/>
  <c r="AN17" i="5"/>
  <c r="AN18" i="5"/>
  <c r="AN19" i="5"/>
  <c r="AN20" i="5"/>
  <c r="AN21" i="5"/>
  <c r="AN22" i="5"/>
  <c r="AN23" i="5"/>
  <c r="AN24" i="5"/>
  <c r="AN25" i="5"/>
  <c r="AN26" i="5"/>
  <c r="AN11" i="5"/>
  <c r="AN10" i="5"/>
  <c r="AN9" i="5"/>
  <c r="AB13" i="4"/>
  <c r="AB14" i="4"/>
  <c r="AB15" i="4"/>
  <c r="AB16" i="4"/>
  <c r="AB12" i="4"/>
  <c r="AB11" i="4"/>
  <c r="AB10" i="4"/>
  <c r="AB9" i="4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9" i="2"/>
  <c r="J13" i="8" l="1"/>
  <c r="AJ31" i="5"/>
  <c r="AH31" i="5"/>
  <c r="T31" i="5"/>
  <c r="R31" i="5"/>
  <c r="X21" i="4"/>
  <c r="V21" i="4"/>
  <c r="H21" i="4"/>
  <c r="F21" i="4"/>
  <c r="Y59" i="2"/>
  <c r="W59" i="2"/>
  <c r="I59" i="2"/>
  <c r="G59" i="2"/>
  <c r="Q86" i="21"/>
  <c r="I85" i="21"/>
  <c r="I86" i="21" s="1"/>
  <c r="Q28" i="19"/>
  <c r="I28" i="19"/>
  <c r="Q20" i="19"/>
  <c r="Q21" i="19" s="1"/>
  <c r="I20" i="19"/>
  <c r="I21" i="19" s="1"/>
  <c r="S30" i="17"/>
  <c r="F17" i="14"/>
  <c r="F18" i="14" s="1"/>
  <c r="D17" i="14"/>
  <c r="D18" i="14" s="1"/>
  <c r="H22" i="13"/>
  <c r="D22" i="13"/>
  <c r="N32" i="11"/>
  <c r="H32" i="11"/>
  <c r="F32" i="11"/>
  <c r="P32" i="11"/>
  <c r="L32" i="11"/>
  <c r="N22" i="10"/>
  <c r="D22" i="10"/>
  <c r="R22" i="10"/>
  <c r="R59" i="9"/>
  <c r="P59" i="9"/>
  <c r="N59" i="9"/>
  <c r="H59" i="9"/>
  <c r="F59" i="9"/>
  <c r="D59" i="9"/>
  <c r="V9" i="10"/>
  <c r="V10" i="10"/>
  <c r="V18" i="10" s="1"/>
  <c r="V11" i="10"/>
  <c r="V12" i="10"/>
  <c r="V13" i="10"/>
  <c r="V14" i="10"/>
  <c r="V15" i="10"/>
  <c r="V17" i="10"/>
  <c r="V16" i="10"/>
  <c r="L9" i="10"/>
  <c r="L18" i="10" s="1"/>
  <c r="L10" i="10"/>
  <c r="L11" i="10"/>
  <c r="L12" i="10"/>
  <c r="L13" i="10"/>
  <c r="L14" i="10"/>
  <c r="L17" i="10"/>
  <c r="L16" i="10"/>
  <c r="L15" i="10"/>
  <c r="L53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4" i="9"/>
  <c r="V9" i="9"/>
  <c r="V10" i="9"/>
  <c r="V55" i="9" s="1"/>
  <c r="V11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4" i="9"/>
  <c r="V35" i="9"/>
  <c r="V36" i="9"/>
  <c r="V37" i="9"/>
  <c r="V38" i="9"/>
  <c r="V39" i="9"/>
  <c r="V40" i="9"/>
  <c r="V41" i="9"/>
  <c r="V42" i="9"/>
  <c r="V43" i="9"/>
  <c r="V44" i="9"/>
  <c r="V45" i="9"/>
  <c r="V46" i="9"/>
  <c r="V47" i="9"/>
  <c r="V48" i="9"/>
  <c r="V49" i="9"/>
  <c r="V50" i="9"/>
  <c r="V51" i="9"/>
  <c r="V52" i="9"/>
  <c r="V54" i="9"/>
  <c r="V53" i="9"/>
  <c r="H8" i="8"/>
  <c r="H9" i="8"/>
  <c r="H10" i="8"/>
  <c r="H12" i="8"/>
  <c r="H11" i="8"/>
  <c r="L9" i="7"/>
  <c r="L10" i="7"/>
  <c r="L11" i="7"/>
  <c r="L12" i="7"/>
  <c r="L13" i="7"/>
  <c r="L14" i="7"/>
  <c r="L15" i="7"/>
  <c r="L16" i="7"/>
  <c r="L17" i="7"/>
  <c r="L18" i="7"/>
  <c r="L19" i="7"/>
  <c r="AL9" i="5"/>
  <c r="AL27" i="5" s="1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6" i="5"/>
  <c r="AL25" i="5"/>
  <c r="Z17" i="4"/>
  <c r="Z9" i="4"/>
  <c r="Z10" i="4"/>
  <c r="Z11" i="4"/>
  <c r="Z12" i="4"/>
  <c r="Z13" i="4"/>
  <c r="Z14" i="4"/>
  <c r="Z16" i="4"/>
  <c r="Z15" i="4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55" i="2" s="1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4" i="2"/>
  <c r="AA53" i="2"/>
  <c r="L20" i="7" l="1"/>
  <c r="H13" i="8"/>
  <c r="L55" i="9"/>
</calcChain>
</file>

<file path=xl/sharedStrings.xml><?xml version="1.0" encoding="utf-8"?>
<sst xmlns="http://schemas.openxmlformats.org/spreadsheetml/2006/main" count="878" uniqueCount="316">
  <si>
    <t>صندوق سرمایه‌گذاری گنجینه یکم آوید</t>
  </si>
  <si>
    <t>صورت وضعیت پرتفوی</t>
  </si>
  <si>
    <t>برای ماه منتهی به 1405/02/31</t>
  </si>
  <si>
    <t>-1</t>
  </si>
  <si>
    <t>سرمایه گذاری ها</t>
  </si>
  <si>
    <t>-1-1</t>
  </si>
  <si>
    <t>سرمایه گذاری در سهام و حق تقدم سهام</t>
  </si>
  <si>
    <t>1405/01/31</t>
  </si>
  <si>
    <t>تغییرات طی دوره</t>
  </si>
  <si>
    <t>1405/02/31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</si>
  <si>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</si>
  <si>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</si>
  <si>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</si>
  <si>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</si>
  <si>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</si>
  <si>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</si>
  <si>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</si>
  <si>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</si>
  <si>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</si>
  <si>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آلیاژ گستر هامون</t>
  </si>
  <si>
    <t>بانک ملت</t>
  </si>
  <si>
    <t>بیمه اتکایی امین</t>
  </si>
  <si>
    <t>پالایش نفت اصفهان</t>
  </si>
  <si>
    <t>پالایش نفت بندرعباس</t>
  </si>
  <si>
    <t>پالایش نفت تهران</t>
  </si>
  <si>
    <t>پتروشیمی اروند</t>
  </si>
  <si>
    <t>پتروشیمی پردیس</t>
  </si>
  <si>
    <t>پتروشیمی نوری</t>
  </si>
  <si>
    <t>پتروشیمی‌شیراز</t>
  </si>
  <si>
    <t>پخش البرز</t>
  </si>
  <si>
    <t>تامین سرمایه امین</t>
  </si>
  <si>
    <t>ح . تامین سرمایه امین</t>
  </si>
  <si>
    <t>داروسازی دانا</t>
  </si>
  <si>
    <t>س. نفت و گاز و پتروشیمی تأمین</t>
  </si>
  <si>
    <t>س. و توسعه صنایع لاستیک</t>
  </si>
  <si>
    <t>س.سهام عدالت استان خراسان رضوی</t>
  </si>
  <si>
    <t>س.سهام عدالت استان مازندران</t>
  </si>
  <si>
    <t>س.سهام عدالت استان کرمان</t>
  </si>
  <si>
    <t>س.سهام عدالت استان کرمانشاه</t>
  </si>
  <si>
    <t>س.عدالت ا. کهگیلویه وبویراحمد</t>
  </si>
  <si>
    <t>سرمایه گذاری تامین اجتماعی</t>
  </si>
  <si>
    <t>سرمایه‌گذاری‌غدیر(هلدینگ‌</t>
  </si>
  <si>
    <t>شرکت س استان آذربایجان شرقی</t>
  </si>
  <si>
    <t>شرکت س استان آذربایجان غربی</t>
  </si>
  <si>
    <t>شرکت س استان اردبیل</t>
  </si>
  <si>
    <t>شرکت س استان اصفهان</t>
  </si>
  <si>
    <t>شرکت س استان ایلام</t>
  </si>
  <si>
    <t>شرکت س استان خراسان جنوبی</t>
  </si>
  <si>
    <t>شرکت س استان خراسان شمالی</t>
  </si>
  <si>
    <t>شرکت س استان خوزستان</t>
  </si>
  <si>
    <t>شرکت س استان زنجان</t>
  </si>
  <si>
    <t>شرکت س استان سیستان وبلوچستان</t>
  </si>
  <si>
    <t>شرکت س استان فارس</t>
  </si>
  <si>
    <t>شرکت س استان قم</t>
  </si>
  <si>
    <t>شرکت س استان گیلان</t>
  </si>
  <si>
    <t>شرکت س استان همدان</t>
  </si>
  <si>
    <t>شرکت س استان کردستان</t>
  </si>
  <si>
    <t>شرکت س استان یزد</t>
  </si>
  <si>
    <t>صنایع پتروشیمی خلیج فارس</t>
  </si>
  <si>
    <t>صنایع شیمیایی کیمیاگران امروز</t>
  </si>
  <si>
    <t>فولاد هرمزگان جنوب</t>
  </si>
  <si>
    <t>گروه صنعتی درپاد تبریز</t>
  </si>
  <si>
    <t>گروه مالی صبا تامین</t>
  </si>
  <si>
    <t>ملی‌ صنایع‌ مس‌ ایران‌</t>
  </si>
  <si>
    <t>نیان باتری خاوران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</si>
  <si>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</si>
  <si>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</si>
  <si>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</si>
  <si>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</si>
  <si>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</si>
  <si>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</si>
  <si>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</si>
  <si>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اختيارف.ت.هرمز-2324-060218</t>
  </si>
  <si>
    <t>1406/02/18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</si>
  <si>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</si>
  <si>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</si>
  <si>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</si>
  <si>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</si>
  <si>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</si>
  <si>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اختيارخ.ت.هرمز-2377-060318</t>
  </si>
  <si>
    <t>اختیار خرید</t>
  </si>
  <si>
    <t>موقعیت فروش</t>
  </si>
  <si>
    <t>-</t>
  </si>
  <si>
    <t>1406/03/18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</si>
  <si>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</si>
  <si>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</si>
  <si>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</si>
  <si>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</si>
  <si>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</si>
  <si>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</si>
  <si>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</si>
  <si>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</si>
  <si>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امین آوید</t>
  </si>
  <si>
    <t>صندوق پالایشی یکم-سهام</t>
  </si>
  <si>
    <t>صندوق س.بخشی صنایع پاداش-ب</t>
  </si>
  <si>
    <t>صندوق س.پشتوانه طلا نهایت نگر</t>
  </si>
  <si>
    <t>صندوق س.پشتوانه طلای پاداش</t>
  </si>
  <si>
    <t>صندوق س.مبتنی بر کالای فارابی</t>
  </si>
  <si>
    <t>صندوق سرمایه گذاری طلای نور امین</t>
  </si>
  <si>
    <t>صندوق س.كالاي زمرد بيدار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</si>
  <si>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</si>
  <si>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</si>
  <si>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</si>
  <si>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</si>
  <si>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</si>
  <si>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</si>
  <si>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</si>
  <si>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</si>
  <si>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</si>
  <si>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اجاره تامین اجتماعی14050509</t>
  </si>
  <si>
    <t>بله</t>
  </si>
  <si>
    <t>1401/05/09</t>
  </si>
  <si>
    <t>1405/05/09</t>
  </si>
  <si>
    <t>اسنادخزانه-م4بودجه02-051021</t>
  </si>
  <si>
    <t>1402/12/15</t>
  </si>
  <si>
    <t>1405/10/21</t>
  </si>
  <si>
    <t>صکوک اجاره تاصیکو810-بدون ضامن</t>
  </si>
  <si>
    <t>1404/10/16</t>
  </si>
  <si>
    <t>1408/10/16</t>
  </si>
  <si>
    <t>صکوک اجاره صند502-بدون ضامن</t>
  </si>
  <si>
    <t>1401/02/10</t>
  </si>
  <si>
    <t>1405/02/10</t>
  </si>
  <si>
    <t>صکوک مرابحه دارو901-بدون ضامن</t>
  </si>
  <si>
    <t>1405/01/08</t>
  </si>
  <si>
    <t>1409/01/08</t>
  </si>
  <si>
    <t>مرابحه پارس میکاکیش060708</t>
  </si>
  <si>
    <t>1402/07/08</t>
  </si>
  <si>
    <t>1406/07/08</t>
  </si>
  <si>
    <t>مرابحه داروسازی شهیدقاضی070917</t>
  </si>
  <si>
    <t>1403/09/17</t>
  </si>
  <si>
    <t>1407/09/17</t>
  </si>
  <si>
    <t>مرابحه س. و توسعه کیش14050724</t>
  </si>
  <si>
    <t>1401/07/24</t>
  </si>
  <si>
    <t>1405/07/24</t>
  </si>
  <si>
    <t>مرابحه عام دولت 166-ش.خ050419</t>
  </si>
  <si>
    <t>1403/04/19</t>
  </si>
  <si>
    <t>1405/04/19</t>
  </si>
  <si>
    <t>مرابحه عام دولت162-ش.خ050329</t>
  </si>
  <si>
    <t>1403/03/29</t>
  </si>
  <si>
    <t>1405/03/29</t>
  </si>
  <si>
    <t>مرابحه عام دولت186-ش.خ051124</t>
  </si>
  <si>
    <t>1403/07/24</t>
  </si>
  <si>
    <t>1405/11/24</t>
  </si>
  <si>
    <t>مرابحه عام دولت223-ش.خ070431</t>
  </si>
  <si>
    <t>1404/04/31</t>
  </si>
  <si>
    <t>1407/04/31</t>
  </si>
  <si>
    <t>مرابحه عام دولت232-ش.خ070725</t>
  </si>
  <si>
    <t>1404/06/25</t>
  </si>
  <si>
    <t>1407/07/25</t>
  </si>
  <si>
    <t>مرابحه عام دولت234-ش.خ070808</t>
  </si>
  <si>
    <t>1404/07/08</t>
  </si>
  <si>
    <t>1407/08/08</t>
  </si>
  <si>
    <t>مرابحه عام دولت235-ش.خ060915</t>
  </si>
  <si>
    <t>1404/07/15</t>
  </si>
  <si>
    <t>1406/09/15</t>
  </si>
  <si>
    <t>مرابحه عام دولت254-ش.خ070911</t>
  </si>
  <si>
    <t>1404/09/11</t>
  </si>
  <si>
    <t>1407/09/11</t>
  </si>
  <si>
    <t>مرابحه عام دولت265-ش.خ070430</t>
  </si>
  <si>
    <t>1404/10/30</t>
  </si>
  <si>
    <t>1407/04/30</t>
  </si>
  <si>
    <t>صکوک مرابحه دابور92-3ماهه23%</t>
  </si>
  <si>
    <t>1405/02/09</t>
  </si>
  <si>
    <t>1409/02/09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</si>
  <si>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</si>
  <si>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</si>
  <si>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</si>
  <si>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</si>
  <si>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</si>
  <si>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</si>
  <si>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</si>
  <si>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</si>
  <si>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-20.00%</t>
  </si>
  <si>
    <t>سایر</t>
  </si>
  <si>
    <t>-4.42%</t>
  </si>
  <si>
    <t>0.00%</t>
  </si>
  <si>
    <t>-7.00%</t>
  </si>
  <si>
    <t>1.58%</t>
  </si>
  <si>
    <t>1.34%</t>
  </si>
  <si>
    <t>3.64%</t>
  </si>
  <si>
    <t>-0.05%</t>
  </si>
  <si>
    <t>-2.29%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</si>
  <si>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</si>
  <si>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</si>
  <si>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</si>
  <si>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</si>
  <si>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</si>
  <si>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</si>
  <si>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</si>
  <si>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</si>
  <si>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</si>
  <si>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</si>
  <si>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</si>
  <si>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</si>
  <si>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</si>
  <si>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</si>
  <si>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</si>
  <si>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</si>
  <si>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</si>
  <si>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</si>
  <si>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</si>
  <si>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</si>
  <si>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</si>
  <si>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</si>
  <si>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</si>
  <si>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</si>
  <si>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</si>
  <si>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</si>
  <si>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</si>
  <si>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</si>
  <si>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</si>
  <si>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</si>
  <si>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</si>
  <si>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</si>
  <si>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</si>
  <si>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</si>
  <si>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صندوق س.پشتوانه طلا زرفام آشنا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</si>
  <si>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</si>
  <si>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</si>
  <si>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</si>
  <si>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</si>
  <si>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</si>
  <si>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</si>
  <si>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</si>
  <si>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</si>
  <si>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</si>
  <si>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</si>
  <si>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</si>
  <si>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</si>
  <si>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</si>
  <si>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</si>
  <si>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</si>
  <si>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</si>
  <si>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</si>
  <si>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</si>
  <si>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</si>
  <si>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</si>
  <si>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</si>
  <si>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</si>
  <si>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</si>
  <si>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</si>
  <si>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</si>
  <si>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</si>
  <si>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</si>
  <si>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</si>
  <si>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</si>
  <si>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</si>
  <si>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</si>
  <si>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</si>
  <si>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</si>
  <si>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</si>
  <si>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</si>
  <si>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</si>
  <si>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</si>
  <si>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</si>
  <si>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</si>
  <si>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</si>
  <si>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</si>
  <si>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</si>
  <si>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</si>
  <si>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</si>
  <si>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</si>
  <si>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</si>
  <si>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</si>
  <si>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</si>
  <si>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</si>
  <si>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</si>
  <si>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</si>
  <si>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</si>
  <si>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</si>
  <si>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</si>
  <si>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</si>
  <si>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</si>
  <si>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</si>
  <si>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</si>
  <si>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</si>
  <si>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</si>
  <si>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</si>
  <si>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</si>
  <si>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</si>
  <si>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</si>
  <si>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</si>
  <si>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</si>
  <si>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</si>
  <si>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</si>
  <si>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</si>
  <si>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ظهرمز06031</t>
  </si>
  <si>
    <t>سود اوراق اختیارخ.ت.هرمز-2552-060318</t>
  </si>
  <si>
    <t>سپردهای بانک پاسارگاد</t>
  </si>
  <si>
    <t>سپردهای بانک دی</t>
  </si>
  <si>
    <t>سپردهای بانک شهر</t>
  </si>
  <si>
    <t>سپردهای بانک صادرات</t>
  </si>
  <si>
    <t>سپردهای بانک گردشگری</t>
  </si>
  <si>
    <t>سپردهای بانک ملت</t>
  </si>
  <si>
    <t>سپردهای موسسه اعتباری ملل</t>
  </si>
  <si>
    <t>سپردهای بانک اقتصاد نوین</t>
  </si>
  <si>
    <t>سپردهای بانک خاورمیانه</t>
  </si>
  <si>
    <t>سپردهای بانک سپه</t>
  </si>
  <si>
    <t>سپرده بانک ملی</t>
  </si>
  <si>
    <t>برای ماه منتهی به 1405/01/31</t>
  </si>
  <si>
    <t>مدت نگهداری</t>
  </si>
  <si>
    <t>شرکت تامین سرمایه امین</t>
  </si>
  <si>
    <t xml:space="preserve">صکوک اجاره تاصیکو810-بدون ضامن </t>
  </si>
  <si>
    <t>پارس میکا کیش</t>
  </si>
  <si>
    <t>داروسازی شهید قاضی (دقاضی07)</t>
  </si>
  <si>
    <t>کیش 05</t>
  </si>
  <si>
    <t>صکوک اجاره (صند 502)</t>
  </si>
  <si>
    <t>سازمان تامین اجتماعی</t>
  </si>
  <si>
    <t>مرابحه عام دولت254</t>
  </si>
  <si>
    <t>از 1405/01/01 الی 1405/01/19</t>
  </si>
  <si>
    <t>شرکت گروه خدمات بازار سرمایه آبان</t>
  </si>
  <si>
    <t xml:space="preserve"> اختیارف.ت.هرمز-2496-060218 </t>
  </si>
  <si>
    <t>از 1405/01/01 الی 1405/02/31</t>
  </si>
  <si>
    <t>از 1405/01/09 الی 1405/02/31</t>
  </si>
  <si>
    <t xml:space="preserve">صکوک مرابحه دابور92-3ماهه23% </t>
  </si>
  <si>
    <t>از 1405/02/09 الی 1405/02/31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</si>
</sst>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2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2"/>
      <name val="B Mitra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sz val="12"/>
      <color theme="1"/>
      <name val="B Mitra"/>
      <charset val="178"/>
    </font>
    <font>
      <sz val="12"/>
      <color theme="1"/>
      <name val="B Nazanin"/>
      <charset val="178"/>
    </font>
    <font>
      <sz val="11"/>
      <color theme="1"/>
      <name val="B Mitra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12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2" fillId="0" borderId="0" xfId="0" applyFont="1" applyFill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164" fontId="0" fillId="0" borderId="0" xfId="1" applyNumberFormat="1" applyFont="1" applyAlignment="1">
      <alignment horizontal="left"/>
    </xf>
    <xf numFmtId="164" fontId="0" fillId="0" borderId="2" xfId="1" applyNumberFormat="1" applyFont="1" applyBorder="1" applyAlignment="1">
      <alignment horizontal="left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164" fontId="4" fillId="0" borderId="2" xfId="1" applyNumberFormat="1" applyFont="1" applyFill="1" applyBorder="1" applyAlignment="1">
      <alignment horizontal="right" vertical="top"/>
    </xf>
    <xf numFmtId="164" fontId="4" fillId="0" borderId="0" xfId="1" applyNumberFormat="1" applyFont="1" applyFill="1" applyAlignment="1">
      <alignment horizontal="right" vertical="top"/>
    </xf>
    <xf numFmtId="164" fontId="4" fillId="0" borderId="4" xfId="1" applyNumberFormat="1" applyFont="1" applyFill="1" applyBorder="1" applyAlignment="1">
      <alignment horizontal="right" vertical="top"/>
    </xf>
    <xf numFmtId="164" fontId="4" fillId="0" borderId="5" xfId="1" applyNumberFormat="1" applyFont="1" applyFill="1" applyBorder="1" applyAlignment="1">
      <alignment horizontal="right" vertical="top"/>
    </xf>
    <xf numFmtId="164" fontId="4" fillId="0" borderId="0" xfId="1" applyNumberFormat="1" applyFont="1" applyFill="1" applyAlignment="1">
      <alignment vertical="top"/>
    </xf>
    <xf numFmtId="164" fontId="4" fillId="0" borderId="0" xfId="1" applyNumberFormat="1" applyFont="1" applyFill="1" applyBorder="1" applyAlignment="1">
      <alignment vertical="top"/>
    </xf>
    <xf numFmtId="164" fontId="4" fillId="0" borderId="2" xfId="1" applyNumberFormat="1" applyFont="1" applyFill="1" applyBorder="1" applyAlignment="1">
      <alignment vertical="top"/>
    </xf>
    <xf numFmtId="164" fontId="0" fillId="0" borderId="0" xfId="1" applyNumberFormat="1" applyFont="1" applyBorder="1" applyAlignment="1">
      <alignment horizontal="left"/>
    </xf>
    <xf numFmtId="164" fontId="4" fillId="0" borderId="0" xfId="1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vertical="center"/>
    </xf>
    <xf numFmtId="0" fontId="0" fillId="0" borderId="0" xfId="0" applyBorder="1" applyAlignment="1">
      <alignment horizontal="left"/>
    </xf>
    <xf numFmtId="3" fontId="4" fillId="0" borderId="0" xfId="0" applyNumberFormat="1" applyFont="1" applyFill="1" applyBorder="1" applyAlignment="1">
      <alignment horizontal="right" vertical="top"/>
    </xf>
    <xf numFmtId="0" fontId="0" fillId="0" borderId="0" xfId="0" applyAlignment="1">
      <alignment horizontal="left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horizontal="left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0" fillId="0" borderId="2" xfId="1" applyNumberFormat="1" applyFont="1" applyBorder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4" fontId="4" fillId="0" borderId="0" xfId="0" applyNumberFormat="1" applyFont="1" applyFill="1" applyBorder="1" applyAlignment="1">
      <alignment horizontal="right" vertical="top"/>
    </xf>
    <xf numFmtId="10" fontId="4" fillId="0" borderId="0" xfId="2" applyNumberFormat="1" applyFont="1" applyFill="1" applyAlignment="1">
      <alignment horizontal="right" vertical="top"/>
    </xf>
    <xf numFmtId="10" fontId="4" fillId="0" borderId="5" xfId="2" applyNumberFormat="1" applyFont="1" applyFill="1" applyBorder="1" applyAlignment="1">
      <alignment horizontal="right" vertical="top"/>
    </xf>
    <xf numFmtId="10" fontId="4" fillId="0" borderId="7" xfId="2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164" fontId="4" fillId="0" borderId="0" xfId="1" applyNumberFormat="1" applyFont="1" applyFill="1" applyAlignment="1">
      <alignment horizontal="right" vertical="top"/>
    </xf>
    <xf numFmtId="164" fontId="4" fillId="0" borderId="2" xfId="1" applyNumberFormat="1" applyFont="1" applyFill="1" applyBorder="1" applyAlignment="1">
      <alignment horizontal="right" vertical="top"/>
    </xf>
    <xf numFmtId="164" fontId="0" fillId="0" borderId="0" xfId="1" applyNumberFormat="1" applyFont="1" applyAlignment="1">
      <alignment horizontal="center"/>
    </xf>
    <xf numFmtId="164" fontId="3" fillId="0" borderId="4" xfId="1" applyNumberFormat="1" applyFont="1" applyFill="1" applyBorder="1" applyAlignment="1">
      <alignment vertical="center"/>
    </xf>
    <xf numFmtId="164" fontId="0" fillId="0" borderId="0" xfId="1" applyNumberFormat="1" applyFont="1" applyAlignment="1">
      <alignment horizontal="center"/>
    </xf>
    <xf numFmtId="164" fontId="0" fillId="0" borderId="0" xfId="1" applyNumberFormat="1" applyFont="1"/>
    <xf numFmtId="164" fontId="0" fillId="0" borderId="0" xfId="0" applyNumberFormat="1"/>
    <xf numFmtId="164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0" fontId="4" fillId="2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5" fillId="0" borderId="0" xfId="0" applyFont="1" applyAlignment="1">
      <alignment horizontal="left"/>
    </xf>
    <xf numFmtId="164" fontId="5" fillId="0" borderId="0" xfId="1" applyNumberFormat="1" applyFont="1" applyAlignment="1">
      <alignment horizontal="left"/>
    </xf>
    <xf numFmtId="0" fontId="4" fillId="0" borderId="0" xfId="3" applyFont="1" applyBorder="1" applyAlignment="1">
      <alignment vertical="top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164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6" xfId="1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5" fillId="0" borderId="0" xfId="3" applyAlignment="1">
      <alignment horizontal="left"/>
    </xf>
    <xf numFmtId="0" fontId="5" fillId="0" borderId="0" xfId="3" applyAlignment="1">
      <alignment horizontal="center"/>
    </xf>
    <xf numFmtId="38" fontId="5" fillId="0" borderId="0" xfId="3" applyNumberFormat="1" applyAlignment="1">
      <alignment horizontal="center"/>
    </xf>
    <xf numFmtId="0" fontId="2" fillId="0" borderId="0" xfId="3" applyFont="1" applyAlignment="1">
      <alignment horizontal="right" vertical="center"/>
    </xf>
    <xf numFmtId="0" fontId="2" fillId="0" borderId="0" xfId="3" applyFont="1" applyAlignment="1">
      <alignment horizontal="right" vertical="center"/>
    </xf>
    <xf numFmtId="0" fontId="3" fillId="0" borderId="8" xfId="3" applyFont="1" applyBorder="1" applyAlignment="1">
      <alignment horizontal="center" vertical="center"/>
    </xf>
    <xf numFmtId="38" fontId="3" fillId="0" borderId="8" xfId="3" applyNumberFormat="1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3" fillId="0" borderId="6" xfId="3" applyFont="1" applyBorder="1" applyAlignment="1">
      <alignment horizontal="center" vertical="center"/>
    </xf>
    <xf numFmtId="38" fontId="3" fillId="0" borderId="6" xfId="3" applyNumberFormat="1" applyFont="1" applyBorder="1" applyAlignment="1">
      <alignment horizontal="center" vertical="center"/>
    </xf>
    <xf numFmtId="0" fontId="3" fillId="0" borderId="6" xfId="3" applyFont="1" applyBorder="1" applyAlignment="1">
      <alignment horizontal="center" vertical="center" wrapText="1"/>
    </xf>
    <xf numFmtId="0" fontId="6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164" fontId="8" fillId="0" borderId="0" xfId="4" applyNumberFormat="1" applyFont="1" applyFill="1" applyBorder="1" applyAlignment="1">
      <alignment horizontal="center" vertical="center"/>
    </xf>
    <xf numFmtId="38" fontId="9" fillId="0" borderId="0" xfId="4" applyNumberFormat="1" applyFont="1" applyFill="1" applyBorder="1" applyAlignment="1">
      <alignment horizontal="center" vertical="center"/>
    </xf>
    <xf numFmtId="38" fontId="10" fillId="0" borderId="0" xfId="4" applyNumberFormat="1" applyFont="1" applyFill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165" fontId="4" fillId="0" borderId="0" xfId="5" applyNumberFormat="1" applyFont="1" applyFill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5" fillId="0" borderId="0" xfId="3" applyAlignment="1">
      <alignment horizontal="center" vertical="center"/>
    </xf>
    <xf numFmtId="3" fontId="5" fillId="0" borderId="0" xfId="3" applyNumberFormat="1" applyAlignment="1">
      <alignment vertical="center" wrapText="1"/>
    </xf>
    <xf numFmtId="38" fontId="9" fillId="0" borderId="0" xfId="4" applyNumberFormat="1" applyFont="1" applyFill="1" applyBorder="1" applyAlignment="1">
      <alignment horizontal="center" vertical="center"/>
    </xf>
    <xf numFmtId="38" fontId="5" fillId="0" borderId="0" xfId="3" applyNumberFormat="1" applyAlignment="1">
      <alignment horizontal="center" vertical="center"/>
    </xf>
    <xf numFmtId="38" fontId="10" fillId="0" borderId="7" xfId="4" applyNumberFormat="1" applyFont="1" applyBorder="1" applyAlignment="1">
      <alignment horizontal="center" vertical="center"/>
    </xf>
    <xf numFmtId="38" fontId="10" fillId="0" borderId="7" xfId="4" applyNumberFormat="1" applyFont="1" applyBorder="1" applyAlignment="1">
      <alignment horizontal="center" vertical="center"/>
    </xf>
    <xf numFmtId="0" fontId="6" fillId="0" borderId="0" xfId="3" applyFont="1" applyAlignment="1">
      <alignment vertical="center"/>
    </xf>
    <xf numFmtId="0" fontId="7" fillId="0" borderId="0" xfId="3" applyFont="1" applyAlignment="1">
      <alignment horizontal="left"/>
    </xf>
    <xf numFmtId="0" fontId="4" fillId="0" borderId="0" xfId="3" applyFont="1" applyAlignment="1">
      <alignment vertical="center"/>
    </xf>
  </cellXfs>
  <cellStyles count="6">
    <cellStyle name="Comma" xfId="1" builtinId="3"/>
    <cellStyle name="Comma 2" xfId="4" xr:uid="{A359A028-AC92-413C-BEC0-769C50EE2F89}"/>
    <cellStyle name="Normal" xfId="0" builtinId="0"/>
    <cellStyle name="Normal 2" xfId="3" xr:uid="{B3F08A87-57A5-4EFA-A3C9-E8B54ECB243F}"/>
    <cellStyle name="Percent" xfId="2" builtinId="5"/>
    <cellStyle name="Percent 2" xfId="5" xr:uid="{1C249BC7-1358-47B1-92F0-D3BA8A5192B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537</xdr:colOff>
      <xdr:row>39</xdr:row>
      <xdr:rowOff>152401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F1F2F1-6E6F-A3AE-DC71-E9CC4CEF2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857063" y="1"/>
          <a:ext cx="6210837" cy="6819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"/>
  <sheetViews>
    <sheetView rightToLeft="1" tabSelected="1" view="pageBreakPreview" topLeftCell="A4" zoomScaleNormal="100" zoomScaleSheetLayoutView="100" workbookViewId="0">
      <selection activeCell="C15" sqref="C15"/>
    </sheetView>
  </sheetViews>
  <sheetFormatPr defaultRowHeight="12.75" x14ac:dyDescent="0.2"/>
  <cols>
    <col min="1" max="1" width="23.85546875" customWidth="1"/>
    <col min="2" max="2" width="45.42578125" customWidth="1"/>
    <col min="3" max="3" width="23.85546875" customWidth="1"/>
  </cols>
  <sheetData>
    <row r="1" spans="1:3" ht="29.1" customHeight="1" x14ac:dyDescent="0.2">
      <c r="A1" s="59" t="s">
        <v>0</v>
      </c>
      <c r="B1" s="59"/>
      <c r="C1" s="59"/>
    </row>
    <row r="2" spans="1:3" ht="21.75" customHeight="1" x14ac:dyDescent="0.2">
      <c r="A2" s="59" t="s">
        <v>1</v>
      </c>
      <c r="B2" s="59"/>
      <c r="C2" s="59"/>
    </row>
    <row r="3" spans="1:3" ht="21.75" customHeight="1" x14ac:dyDescent="0.2">
      <c r="A3" s="59" t="s">
        <v>2</v>
      </c>
      <c r="B3" s="59"/>
      <c r="C3" s="59"/>
    </row>
    <row r="4" spans="1:3" ht="7.35" customHeight="1" x14ac:dyDescent="0.2"/>
  </sheetData>
  <mergeCells count="3">
    <mergeCell ref="A1:C1"/>
    <mergeCell ref="A2:C2"/>
    <mergeCell ref="A3:C3"/>
  </mergeCells>
  <pageMargins left="0.39" right="0.39" top="0.39" bottom="0.39" header="0" footer="0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22"/>
  <sheetViews>
    <sheetView rightToLeft="1" view="pageBreakPreview" topLeftCell="A4" zoomScaleNormal="100" zoomScaleSheetLayoutView="100" workbookViewId="0">
      <selection activeCell="J28" sqref="J28"/>
    </sheetView>
  </sheetViews>
  <sheetFormatPr defaultRowHeight="12.75" x14ac:dyDescent="0.2"/>
  <cols>
    <col min="1" max="1" width="5.140625" customWidth="1"/>
    <col min="2" max="2" width="23.85546875" customWidth="1"/>
    <col min="3" max="3" width="1.28515625" customWidth="1"/>
    <col min="4" max="4" width="16.28515625" bestFit="1" customWidth="1"/>
    <col min="5" max="5" width="1.28515625" customWidth="1"/>
    <col min="6" max="6" width="16.28515625" bestFit="1" customWidth="1"/>
    <col min="7" max="7" width="1.28515625" customWidth="1"/>
    <col min="8" max="8" width="16" bestFit="1" customWidth="1"/>
    <col min="9" max="9" width="1.28515625" customWidth="1"/>
    <col min="10" max="10" width="16.2851562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5" width="1.28515625" customWidth="1"/>
    <col min="16" max="16" width="16.140625" bestFit="1" customWidth="1"/>
    <col min="17" max="17" width="1.28515625" customWidth="1"/>
    <col min="18" max="18" width="16" bestFit="1" customWidth="1"/>
    <col min="19" max="19" width="1.28515625" customWidth="1"/>
    <col min="20" max="20" width="16.140625" bestFit="1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</row>
    <row r="2" spans="1:22" ht="21.75" customHeight="1" x14ac:dyDescent="0.2">
      <c r="A2" s="59" t="s">
        <v>188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spans="1:22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</row>
    <row r="4" spans="1:22" ht="14.45" customHeight="1" x14ac:dyDescent="0.2"/>
    <row r="5" spans="1:22" ht="14.45" customHeight="1" x14ac:dyDescent="0.2">
      <c r="A5" s="1" t="s">
        <v>213</v>
      </c>
      <c r="B5" s="63" t="s">
        <v>214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</row>
    <row r="6" spans="1:22" ht="14.45" customHeight="1" x14ac:dyDescent="0.2">
      <c r="D6" s="65" t="s">
        <v>207</v>
      </c>
      <c r="E6" s="65"/>
      <c r="F6" s="65"/>
      <c r="G6" s="65"/>
      <c r="H6" s="65"/>
      <c r="I6" s="65"/>
      <c r="J6" s="65"/>
      <c r="K6" s="65"/>
      <c r="L6" s="65"/>
      <c r="N6" s="65" t="s">
        <v>208</v>
      </c>
      <c r="O6" s="65"/>
      <c r="P6" s="65"/>
      <c r="Q6" s="65"/>
      <c r="R6" s="65"/>
      <c r="S6" s="65"/>
      <c r="T6" s="65"/>
      <c r="U6" s="65"/>
      <c r="V6" s="65"/>
    </row>
    <row r="7" spans="1:22" ht="14.45" customHeight="1" x14ac:dyDescent="0.2">
      <c r="D7" s="3"/>
      <c r="E7" s="3"/>
      <c r="F7" s="3"/>
      <c r="G7" s="3"/>
      <c r="H7" s="3"/>
      <c r="I7" s="3"/>
      <c r="J7" s="69" t="s">
        <v>65</v>
      </c>
      <c r="K7" s="69"/>
      <c r="L7" s="69"/>
      <c r="N7" s="3"/>
      <c r="O7" s="3"/>
      <c r="P7" s="3"/>
      <c r="Q7" s="3"/>
      <c r="R7" s="3"/>
      <c r="S7" s="3"/>
      <c r="T7" s="69" t="s">
        <v>65</v>
      </c>
      <c r="U7" s="69"/>
      <c r="V7" s="69"/>
    </row>
    <row r="8" spans="1:22" ht="14.45" customHeight="1" x14ac:dyDescent="0.2">
      <c r="A8" s="65" t="s">
        <v>89</v>
      </c>
      <c r="B8" s="65"/>
      <c r="D8" s="2" t="s">
        <v>215</v>
      </c>
      <c r="F8" s="2" t="s">
        <v>211</v>
      </c>
      <c r="H8" s="2" t="s">
        <v>212</v>
      </c>
      <c r="J8" s="4" t="s">
        <v>185</v>
      </c>
      <c r="K8" s="3"/>
      <c r="L8" s="4" t="s">
        <v>193</v>
      </c>
      <c r="N8" s="2" t="s">
        <v>215</v>
      </c>
      <c r="P8" s="31" t="s">
        <v>211</v>
      </c>
      <c r="R8" s="2" t="s">
        <v>212</v>
      </c>
      <c r="T8" s="4" t="s">
        <v>185</v>
      </c>
      <c r="U8" s="3"/>
      <c r="V8" s="4" t="s">
        <v>193</v>
      </c>
    </row>
    <row r="9" spans="1:22" ht="21.75" customHeight="1" x14ac:dyDescent="0.2">
      <c r="A9" s="68" t="s">
        <v>95</v>
      </c>
      <c r="B9" s="68"/>
      <c r="D9" s="22">
        <v>0</v>
      </c>
      <c r="E9" s="18"/>
      <c r="F9" s="22">
        <v>0</v>
      </c>
      <c r="G9" s="18"/>
      <c r="H9" s="22">
        <v>-4893343549</v>
      </c>
      <c r="I9" s="18"/>
      <c r="J9" s="22">
        <v>-4893343549</v>
      </c>
      <c r="L9" s="41">
        <f t="shared" ref="L9:L14" si="0">J9/1137528757763</f>
        <v>-4.3017317281920627E-3</v>
      </c>
      <c r="N9" s="22">
        <v>0</v>
      </c>
      <c r="O9" s="18"/>
      <c r="P9" s="28">
        <v>0</v>
      </c>
      <c r="Q9" s="18"/>
      <c r="R9" s="22">
        <v>-4893343549</v>
      </c>
      <c r="S9" s="18"/>
      <c r="T9" s="22">
        <v>-4893343549</v>
      </c>
      <c r="V9" s="41">
        <f t="shared" ref="V9:V15" si="1">T9/2134372106438</f>
        <v>-2.2926384458642397E-3</v>
      </c>
    </row>
    <row r="10" spans="1:22" ht="21.75" customHeight="1" x14ac:dyDescent="0.2">
      <c r="A10" s="60" t="s">
        <v>216</v>
      </c>
      <c r="B10" s="60"/>
      <c r="D10" s="23">
        <v>0</v>
      </c>
      <c r="E10" s="18"/>
      <c r="F10" s="23">
        <v>0</v>
      </c>
      <c r="G10" s="18"/>
      <c r="H10" s="23">
        <v>0</v>
      </c>
      <c r="I10" s="18"/>
      <c r="J10" s="23">
        <v>0</v>
      </c>
      <c r="L10" s="41">
        <f t="shared" si="0"/>
        <v>0</v>
      </c>
      <c r="N10" s="23">
        <v>0</v>
      </c>
      <c r="O10" s="18"/>
      <c r="P10" s="26">
        <v>0</v>
      </c>
      <c r="Q10" s="18"/>
      <c r="R10" s="23">
        <v>-624099862</v>
      </c>
      <c r="S10" s="18"/>
      <c r="T10" s="23">
        <v>-624099862</v>
      </c>
      <c r="V10" s="41">
        <f t="shared" si="1"/>
        <v>-2.9240443131612351E-4</v>
      </c>
    </row>
    <row r="11" spans="1:22" ht="21.75" customHeight="1" x14ac:dyDescent="0.2">
      <c r="A11" s="60" t="s">
        <v>92</v>
      </c>
      <c r="B11" s="60"/>
      <c r="D11" s="23">
        <v>0</v>
      </c>
      <c r="E11" s="18"/>
      <c r="F11" s="23">
        <v>257620000</v>
      </c>
      <c r="G11" s="18"/>
      <c r="H11" s="23">
        <v>0</v>
      </c>
      <c r="I11" s="18"/>
      <c r="J11" s="23">
        <v>257620000</v>
      </c>
      <c r="L11" s="41">
        <f t="shared" si="0"/>
        <v>2.2647339528067932E-4</v>
      </c>
      <c r="N11" s="23">
        <v>0</v>
      </c>
      <c r="O11" s="18"/>
      <c r="P11" s="26">
        <v>502340000</v>
      </c>
      <c r="Q11" s="18"/>
      <c r="R11" s="23">
        <v>0</v>
      </c>
      <c r="S11" s="18"/>
      <c r="T11" s="23">
        <v>502340000</v>
      </c>
      <c r="V11" s="41">
        <f t="shared" si="1"/>
        <v>2.3535727368473842E-4</v>
      </c>
    </row>
    <row r="12" spans="1:22" ht="21.75" customHeight="1" x14ac:dyDescent="0.2">
      <c r="A12" s="60" t="s">
        <v>93</v>
      </c>
      <c r="B12" s="60"/>
      <c r="D12" s="23">
        <v>0</v>
      </c>
      <c r="E12" s="18"/>
      <c r="F12" s="23">
        <v>232913065</v>
      </c>
      <c r="G12" s="18"/>
      <c r="H12" s="23">
        <v>0</v>
      </c>
      <c r="I12" s="18"/>
      <c r="J12" s="23">
        <v>232913065</v>
      </c>
      <c r="L12" s="41">
        <f t="shared" si="0"/>
        <v>2.0475356197414624E-4</v>
      </c>
      <c r="N12" s="23">
        <v>0</v>
      </c>
      <c r="O12" s="18"/>
      <c r="P12" s="26">
        <v>232913065</v>
      </c>
      <c r="Q12" s="18"/>
      <c r="R12" s="23">
        <v>0</v>
      </c>
      <c r="S12" s="18"/>
      <c r="T12" s="23">
        <v>232913065</v>
      </c>
      <c r="V12" s="41">
        <f t="shared" si="1"/>
        <v>1.0912486360623536E-4</v>
      </c>
    </row>
    <row r="13" spans="1:22" ht="21.75" customHeight="1" x14ac:dyDescent="0.2">
      <c r="A13" s="60" t="s">
        <v>98</v>
      </c>
      <c r="B13" s="60"/>
      <c r="D13" s="23">
        <v>0</v>
      </c>
      <c r="E13" s="18"/>
      <c r="F13" s="23">
        <v>16163001128</v>
      </c>
      <c r="G13" s="18"/>
      <c r="H13" s="23">
        <v>0</v>
      </c>
      <c r="I13" s="18"/>
      <c r="J13" s="23">
        <v>16163001128</v>
      </c>
      <c r="L13" s="41">
        <f t="shared" si="0"/>
        <v>1.4208872538559155E-2</v>
      </c>
      <c r="N13" s="23">
        <v>0</v>
      </c>
      <c r="O13" s="18"/>
      <c r="P13" s="26">
        <v>8095973522</v>
      </c>
      <c r="Q13" s="18"/>
      <c r="R13" s="23">
        <v>0</v>
      </c>
      <c r="S13" s="18"/>
      <c r="T13" s="23">
        <v>8095973522</v>
      </c>
      <c r="V13" s="41">
        <f t="shared" si="1"/>
        <v>3.7931406138506782E-3</v>
      </c>
    </row>
    <row r="14" spans="1:22" ht="21.75" customHeight="1" x14ac:dyDescent="0.2">
      <c r="A14" s="60" t="s">
        <v>94</v>
      </c>
      <c r="B14" s="60"/>
      <c r="D14" s="23">
        <v>0</v>
      </c>
      <c r="E14" s="18"/>
      <c r="F14" s="23">
        <v>0</v>
      </c>
      <c r="G14" s="18"/>
      <c r="H14" s="23">
        <v>0</v>
      </c>
      <c r="I14" s="18"/>
      <c r="J14" s="23">
        <v>0</v>
      </c>
      <c r="L14" s="41">
        <f t="shared" si="0"/>
        <v>0</v>
      </c>
      <c r="N14" s="23">
        <v>0</v>
      </c>
      <c r="O14" s="18"/>
      <c r="P14" s="26">
        <v>0</v>
      </c>
      <c r="Q14" s="18"/>
      <c r="R14" s="23">
        <v>0</v>
      </c>
      <c r="S14" s="18"/>
      <c r="T14" s="23">
        <v>0</v>
      </c>
      <c r="V14" s="41">
        <f t="shared" si="1"/>
        <v>0</v>
      </c>
    </row>
    <row r="15" spans="1:22" ht="21.75" customHeight="1" x14ac:dyDescent="0.2">
      <c r="A15" s="60" t="s">
        <v>96</v>
      </c>
      <c r="B15" s="60"/>
      <c r="D15" s="23">
        <v>0</v>
      </c>
      <c r="E15" s="18"/>
      <c r="F15" s="23">
        <v>15501376000</v>
      </c>
      <c r="G15" s="18"/>
      <c r="H15" s="23">
        <v>0</v>
      </c>
      <c r="I15" s="18"/>
      <c r="J15" s="23">
        <v>15501376000</v>
      </c>
      <c r="L15" s="41">
        <f t="shared" ref="L15" si="2">J15/1137528757763</f>
        <v>1.3627238778986242E-2</v>
      </c>
      <c r="N15" s="23">
        <v>0</v>
      </c>
      <c r="O15" s="18"/>
      <c r="P15" s="26">
        <v>10257676000</v>
      </c>
      <c r="Q15" s="18"/>
      <c r="R15" s="23">
        <v>0</v>
      </c>
      <c r="S15" s="18"/>
      <c r="T15" s="23">
        <v>10257676000</v>
      </c>
      <c r="V15" s="41">
        <f t="shared" si="1"/>
        <v>4.805945490507172E-3</v>
      </c>
    </row>
    <row r="16" spans="1:22" ht="21.75" customHeight="1" x14ac:dyDescent="0.2">
      <c r="A16" s="60" t="s">
        <v>97</v>
      </c>
      <c r="B16" s="60"/>
      <c r="D16" s="23">
        <v>0</v>
      </c>
      <c r="E16" s="18"/>
      <c r="F16" s="23">
        <v>4151444212</v>
      </c>
      <c r="G16" s="18"/>
      <c r="H16" s="23">
        <v>0</v>
      </c>
      <c r="I16" s="18"/>
      <c r="J16" s="23">
        <v>4151444212</v>
      </c>
      <c r="L16" s="41">
        <f>J16/1137528757763</f>
        <v>3.6495290195247428E-3</v>
      </c>
      <c r="N16" s="23">
        <v>0</v>
      </c>
      <c r="O16" s="18"/>
      <c r="P16" s="26">
        <v>1823111290</v>
      </c>
      <c r="Q16" s="18"/>
      <c r="R16" s="23">
        <v>0</v>
      </c>
      <c r="S16" s="18"/>
      <c r="T16" s="23">
        <v>1823111290</v>
      </c>
      <c r="V16" s="41">
        <f>T16/2134372106438</f>
        <v>8.5416750176825755E-4</v>
      </c>
    </row>
    <row r="17" spans="1:22" ht="21.75" customHeight="1" x14ac:dyDescent="0.2">
      <c r="A17" s="61" t="s">
        <v>99</v>
      </c>
      <c r="B17" s="61"/>
      <c r="D17" s="24">
        <v>0</v>
      </c>
      <c r="E17" s="18"/>
      <c r="F17" s="24">
        <v>7729166209</v>
      </c>
      <c r="G17" s="18"/>
      <c r="H17" s="24">
        <v>0</v>
      </c>
      <c r="I17" s="18"/>
      <c r="J17" s="24">
        <v>7729166209</v>
      </c>
      <c r="L17" s="41">
        <f>J17/1137528757763</f>
        <v>6.7946996119902436E-3</v>
      </c>
      <c r="N17" s="24">
        <v>0</v>
      </c>
      <c r="O17" s="18"/>
      <c r="P17" s="26">
        <v>7729166209</v>
      </c>
      <c r="Q17" s="18"/>
      <c r="R17" s="24">
        <v>0</v>
      </c>
      <c r="S17" s="18"/>
      <c r="T17" s="24">
        <v>7729166209</v>
      </c>
      <c r="V17" s="41">
        <f>T17/2134372106438</f>
        <v>3.6212833674532092E-3</v>
      </c>
    </row>
    <row r="18" spans="1:22" ht="21.75" customHeight="1" thickBot="1" x14ac:dyDescent="0.25">
      <c r="A18" s="62" t="s">
        <v>65</v>
      </c>
      <c r="B18" s="62"/>
      <c r="D18" s="25">
        <v>0</v>
      </c>
      <c r="E18" s="18"/>
      <c r="F18" s="25">
        <v>44035520614</v>
      </c>
      <c r="G18" s="18"/>
      <c r="H18" s="25">
        <v>-4893343549</v>
      </c>
      <c r="I18" s="18"/>
      <c r="J18" s="25">
        <v>39142177065</v>
      </c>
      <c r="L18" s="42">
        <f>SUM(L9:L17)</f>
        <v>3.4409835178123148E-2</v>
      </c>
      <c r="N18" s="25">
        <v>0</v>
      </c>
      <c r="O18" s="18"/>
      <c r="P18" s="25">
        <v>28641180086</v>
      </c>
      <c r="Q18" s="18"/>
      <c r="R18" s="25">
        <v>-5517443411</v>
      </c>
      <c r="S18" s="18"/>
      <c r="T18" s="25">
        <v>23123736675</v>
      </c>
      <c r="V18" s="42">
        <f>SUM(V9:V17)</f>
        <v>1.0833976233689927E-2</v>
      </c>
    </row>
    <row r="19" spans="1:22" ht="13.5" thickTop="1" x14ac:dyDescent="0.2"/>
    <row r="21" spans="1:22" x14ac:dyDescent="0.2">
      <c r="D21" s="18">
        <v>0</v>
      </c>
      <c r="E21" s="18"/>
      <c r="F21" s="18">
        <f>'درآمد ناشی از تغییر قیمت اوراق'!I91</f>
        <v>44035520614</v>
      </c>
      <c r="G21" s="18"/>
      <c r="H21" s="18">
        <f>'درآمد ناشی از فروش'!I26</f>
        <v>-4893343549</v>
      </c>
      <c r="I21" s="18"/>
      <c r="J21" s="18"/>
      <c r="K21" s="18"/>
      <c r="L21" s="18"/>
      <c r="M21" s="18"/>
      <c r="N21" s="18">
        <v>0</v>
      </c>
      <c r="O21" s="18"/>
      <c r="P21" s="49">
        <f>'درآمد ناشی از تغییر قیمت اوراق'!Q91</f>
        <v>28641180086</v>
      </c>
      <c r="Q21" s="18"/>
      <c r="R21" s="18">
        <f>'درآمد ناشی از فروش'!Q26</f>
        <v>-5517443411</v>
      </c>
    </row>
    <row r="22" spans="1:22" x14ac:dyDescent="0.2">
      <c r="D22" s="18">
        <f>D21-D18</f>
        <v>0</v>
      </c>
      <c r="E22" s="18"/>
      <c r="F22" s="18">
        <f>F21-F18</f>
        <v>0</v>
      </c>
      <c r="G22" s="18"/>
      <c r="H22" s="18">
        <f>H21-H18</f>
        <v>0</v>
      </c>
      <c r="I22" s="18"/>
      <c r="J22" s="18"/>
      <c r="K22" s="18"/>
      <c r="L22" s="18"/>
      <c r="M22" s="18"/>
      <c r="N22" s="18">
        <f>N21-N18</f>
        <v>0</v>
      </c>
      <c r="O22" s="18"/>
      <c r="P22" s="49">
        <f>P21-P18</f>
        <v>0</v>
      </c>
      <c r="Q22" s="18"/>
      <c r="R22" s="18">
        <f>R21-R18</f>
        <v>0</v>
      </c>
    </row>
  </sheetData>
  <mergeCells count="19">
    <mergeCell ref="A11:B11"/>
    <mergeCell ref="A12:B12"/>
    <mergeCell ref="A13:B13"/>
    <mergeCell ref="A1:V1"/>
    <mergeCell ref="A2:V2"/>
    <mergeCell ref="A3:V3"/>
    <mergeCell ref="B5:V5"/>
    <mergeCell ref="D6:L6"/>
    <mergeCell ref="N6:V6"/>
    <mergeCell ref="J7:L7"/>
    <mergeCell ref="T7:V7"/>
    <mergeCell ref="A8:B8"/>
    <mergeCell ref="A9:B9"/>
    <mergeCell ref="A10:B10"/>
    <mergeCell ref="A17:B17"/>
    <mergeCell ref="A18:B18"/>
    <mergeCell ref="A14:B14"/>
    <mergeCell ref="A15:B15"/>
    <mergeCell ref="A16:B16"/>
  </mergeCells>
  <pageMargins left="0.39" right="0.39" top="0.39" bottom="0.39" header="0" footer="0"/>
  <pageSetup scale="6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32"/>
  <sheetViews>
    <sheetView rightToLeft="1" view="pageBreakPreview" topLeftCell="A14" zoomScaleNormal="100" zoomScaleSheetLayoutView="100" workbookViewId="0">
      <selection activeCell="P32" sqref="P32"/>
    </sheetView>
  </sheetViews>
  <sheetFormatPr defaultRowHeight="12.75" x14ac:dyDescent="0.2"/>
  <cols>
    <col min="1" max="1" width="6.7109375" bestFit="1" customWidth="1"/>
    <col min="2" max="2" width="22.28515625" customWidth="1"/>
    <col min="3" max="3" width="1.28515625" customWidth="1"/>
    <col min="4" max="4" width="17.42578125" bestFit="1" customWidth="1"/>
    <col min="5" max="5" width="1.28515625" customWidth="1"/>
    <col min="6" max="6" width="17" bestFit="1" customWidth="1"/>
    <col min="7" max="7" width="1.28515625" customWidth="1"/>
    <col min="8" max="8" width="15" bestFit="1" customWidth="1"/>
    <col min="9" max="9" width="1.28515625" customWidth="1"/>
    <col min="10" max="10" width="17.42578125" bestFit="1" customWidth="1"/>
    <col min="11" max="11" width="1.28515625" customWidth="1"/>
    <col min="12" max="12" width="19.28515625" bestFit="1" customWidth="1"/>
    <col min="13" max="13" width="1.28515625" customWidth="1"/>
    <col min="14" max="14" width="17.28515625" bestFit="1" customWidth="1"/>
    <col min="15" max="15" width="1.28515625" customWidth="1"/>
    <col min="16" max="16" width="15" bestFit="1" customWidth="1"/>
    <col min="17" max="17" width="1.28515625" customWidth="1"/>
    <col min="18" max="18" width="19" bestFit="1" customWidth="1"/>
    <col min="19" max="19" width="0.28515625" customWidth="1"/>
  </cols>
  <sheetData>
    <row r="1" spans="1:18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</row>
    <row r="2" spans="1:18" ht="21.75" customHeight="1" x14ac:dyDescent="0.2">
      <c r="A2" s="59" t="s">
        <v>188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18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1:18" ht="14.45" customHeight="1" x14ac:dyDescent="0.2"/>
    <row r="5" spans="1:18" ht="14.45" customHeight="1" x14ac:dyDescent="0.2">
      <c r="A5" s="1" t="s">
        <v>217</v>
      </c>
      <c r="B5" s="63" t="s">
        <v>218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spans="1:18" ht="14.45" customHeight="1" x14ac:dyDescent="0.2">
      <c r="D6" s="65" t="s">
        <v>207</v>
      </c>
      <c r="E6" s="65"/>
      <c r="F6" s="65"/>
      <c r="G6" s="65"/>
      <c r="H6" s="65"/>
      <c r="I6" s="65"/>
      <c r="J6" s="65"/>
      <c r="L6" s="65" t="s">
        <v>208</v>
      </c>
      <c r="M6" s="65"/>
      <c r="N6" s="65"/>
      <c r="O6" s="65"/>
      <c r="P6" s="65"/>
      <c r="Q6" s="65"/>
      <c r="R6" s="65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65" t="s">
        <v>219</v>
      </c>
      <c r="B8" s="65"/>
      <c r="D8" s="2" t="s">
        <v>220</v>
      </c>
      <c r="F8" s="2" t="s">
        <v>211</v>
      </c>
      <c r="H8" s="2" t="s">
        <v>212</v>
      </c>
      <c r="J8" s="2" t="s">
        <v>65</v>
      </c>
      <c r="L8" s="2" t="s">
        <v>220</v>
      </c>
      <c r="N8" s="2" t="s">
        <v>211</v>
      </c>
      <c r="P8" s="2" t="s">
        <v>212</v>
      </c>
      <c r="R8" s="2" t="s">
        <v>65</v>
      </c>
    </row>
    <row r="9" spans="1:18" ht="21.75" customHeight="1" x14ac:dyDescent="0.2">
      <c r="A9" s="68" t="s">
        <v>119</v>
      </c>
      <c r="B9" s="68"/>
      <c r="D9" s="22">
        <v>27367258926</v>
      </c>
      <c r="E9" s="18"/>
      <c r="F9" s="22">
        <v>0</v>
      </c>
      <c r="G9" s="18"/>
      <c r="H9" s="22">
        <v>1076625000</v>
      </c>
      <c r="I9" s="18"/>
      <c r="J9" s="22">
        <f>D9+F9+H9</f>
        <v>28443883926</v>
      </c>
      <c r="K9" s="18"/>
      <c r="L9" s="22">
        <v>84104305419</v>
      </c>
      <c r="M9" s="18"/>
      <c r="N9" s="22">
        <v>0</v>
      </c>
      <c r="O9" s="18"/>
      <c r="P9" s="22">
        <v>1076625000</v>
      </c>
      <c r="Q9" s="18"/>
      <c r="R9" s="46">
        <f>L9+N9+P9</f>
        <v>85180930419</v>
      </c>
    </row>
    <row r="10" spans="1:18" ht="21.75" customHeight="1" x14ac:dyDescent="0.2">
      <c r="A10" s="60" t="s">
        <v>161</v>
      </c>
      <c r="B10" s="60"/>
      <c r="D10" s="23">
        <v>19013682720</v>
      </c>
      <c r="E10" s="18"/>
      <c r="F10" s="23">
        <v>-543749999</v>
      </c>
      <c r="G10" s="18"/>
      <c r="H10" s="23">
        <v>0</v>
      </c>
      <c r="I10" s="18"/>
      <c r="J10" s="23">
        <f>D10+F10+H10</f>
        <v>18469932721</v>
      </c>
      <c r="K10" s="18"/>
      <c r="L10" s="23">
        <v>19013682720</v>
      </c>
      <c r="M10" s="18"/>
      <c r="N10" s="23">
        <v>-543749999</v>
      </c>
      <c r="O10" s="18"/>
      <c r="P10" s="23">
        <v>0</v>
      </c>
      <c r="Q10" s="18"/>
      <c r="R10" s="45">
        <f>L10+N10+P10</f>
        <v>18469932721</v>
      </c>
    </row>
    <row r="11" spans="1:18" ht="21.75" customHeight="1" x14ac:dyDescent="0.2">
      <c r="A11" s="60" t="s">
        <v>122</v>
      </c>
      <c r="B11" s="60"/>
      <c r="D11" s="23">
        <v>55352569589</v>
      </c>
      <c r="E11" s="18"/>
      <c r="F11" s="23">
        <v>0</v>
      </c>
      <c r="G11" s="18"/>
      <c r="H11" s="23">
        <v>0</v>
      </c>
      <c r="I11" s="18"/>
      <c r="J11" s="45">
        <f t="shared" ref="J11:J27" si="0">D11+F11+H11</f>
        <v>55352569589</v>
      </c>
      <c r="K11" s="18"/>
      <c r="L11" s="23">
        <v>94706865426</v>
      </c>
      <c r="M11" s="18"/>
      <c r="N11" s="23">
        <v>-1087499999</v>
      </c>
      <c r="O11" s="18"/>
      <c r="P11" s="23">
        <v>0</v>
      </c>
      <c r="Q11" s="18"/>
      <c r="R11" s="45">
        <f t="shared" ref="R11:R27" si="1">L11+N11+P11</f>
        <v>93619365427</v>
      </c>
    </row>
    <row r="12" spans="1:18" ht="21.75" customHeight="1" x14ac:dyDescent="0.2">
      <c r="A12" s="60" t="s">
        <v>158</v>
      </c>
      <c r="B12" s="60"/>
      <c r="D12" s="23">
        <v>42523795215</v>
      </c>
      <c r="E12" s="18"/>
      <c r="F12" s="23">
        <v>10493690951</v>
      </c>
      <c r="G12" s="18"/>
      <c r="H12" s="23">
        <v>0</v>
      </c>
      <c r="I12" s="18"/>
      <c r="J12" s="45">
        <f t="shared" si="0"/>
        <v>53017486166</v>
      </c>
      <c r="K12" s="18"/>
      <c r="L12" s="23">
        <v>83402787816</v>
      </c>
      <c r="M12" s="18"/>
      <c r="N12" s="23">
        <v>21143334557</v>
      </c>
      <c r="O12" s="18"/>
      <c r="P12" s="23">
        <v>0</v>
      </c>
      <c r="Q12" s="18"/>
      <c r="R12" s="45">
        <f t="shared" si="1"/>
        <v>104546122373</v>
      </c>
    </row>
    <row r="13" spans="1:18" ht="21.75" customHeight="1" x14ac:dyDescent="0.2">
      <c r="A13" s="60" t="s">
        <v>116</v>
      </c>
      <c r="B13" s="60"/>
      <c r="D13" s="23">
        <v>62725521758</v>
      </c>
      <c r="E13" s="18"/>
      <c r="F13" s="23">
        <v>0</v>
      </c>
      <c r="G13" s="18"/>
      <c r="H13" s="23">
        <v>0</v>
      </c>
      <c r="I13" s="18"/>
      <c r="J13" s="45">
        <f t="shared" si="0"/>
        <v>62725521758</v>
      </c>
      <c r="K13" s="18"/>
      <c r="L13" s="23">
        <v>123484386516</v>
      </c>
      <c r="M13" s="18"/>
      <c r="N13" s="23">
        <v>0</v>
      </c>
      <c r="O13" s="18"/>
      <c r="P13" s="23">
        <v>0</v>
      </c>
      <c r="Q13" s="18"/>
      <c r="R13" s="45">
        <f t="shared" si="1"/>
        <v>123484386516</v>
      </c>
    </row>
    <row r="14" spans="1:18" ht="21.75" customHeight="1" x14ac:dyDescent="0.2">
      <c r="A14" s="60" t="s">
        <v>155</v>
      </c>
      <c r="B14" s="60"/>
      <c r="D14" s="23">
        <v>57201182505</v>
      </c>
      <c r="E14" s="18"/>
      <c r="F14" s="23">
        <v>9801722638</v>
      </c>
      <c r="G14" s="18"/>
      <c r="H14" s="23">
        <v>0</v>
      </c>
      <c r="I14" s="18"/>
      <c r="J14" s="45">
        <f t="shared" si="0"/>
        <v>67002905143</v>
      </c>
      <c r="K14" s="18"/>
      <c r="L14" s="23">
        <v>225703987585</v>
      </c>
      <c r="M14" s="18"/>
      <c r="N14" s="23">
        <v>-93225934411</v>
      </c>
      <c r="O14" s="18"/>
      <c r="P14" s="23">
        <v>0</v>
      </c>
      <c r="Q14" s="18"/>
      <c r="R14" s="45">
        <f t="shared" si="1"/>
        <v>132478053174</v>
      </c>
    </row>
    <row r="15" spans="1:18" ht="21.75" customHeight="1" x14ac:dyDescent="0.2">
      <c r="A15" s="60" t="s">
        <v>152</v>
      </c>
      <c r="B15" s="60"/>
      <c r="D15" s="23">
        <v>25256936040</v>
      </c>
      <c r="E15" s="18"/>
      <c r="F15" s="23">
        <v>8332466756</v>
      </c>
      <c r="G15" s="18"/>
      <c r="H15" s="23">
        <v>0</v>
      </c>
      <c r="I15" s="18"/>
      <c r="J15" s="45">
        <f t="shared" si="0"/>
        <v>33589402796</v>
      </c>
      <c r="K15" s="18"/>
      <c r="L15" s="23">
        <v>52515351980</v>
      </c>
      <c r="M15" s="18"/>
      <c r="N15" s="23">
        <v>15821192546</v>
      </c>
      <c r="O15" s="18"/>
      <c r="P15" s="23">
        <v>0</v>
      </c>
      <c r="Q15" s="18"/>
      <c r="R15" s="45">
        <f t="shared" si="1"/>
        <v>68336544526</v>
      </c>
    </row>
    <row r="16" spans="1:18" ht="21.75" customHeight="1" x14ac:dyDescent="0.2">
      <c r="A16" s="60" t="s">
        <v>149</v>
      </c>
      <c r="B16" s="60"/>
      <c r="D16" s="23">
        <v>48856712928</v>
      </c>
      <c r="E16" s="18"/>
      <c r="F16" s="23">
        <v>12136030855</v>
      </c>
      <c r="G16" s="18"/>
      <c r="H16" s="23">
        <v>0</v>
      </c>
      <c r="I16" s="18"/>
      <c r="J16" s="45">
        <f t="shared" si="0"/>
        <v>60992743783</v>
      </c>
      <c r="K16" s="18"/>
      <c r="L16" s="23">
        <v>98818755074</v>
      </c>
      <c r="M16" s="18"/>
      <c r="N16" s="23">
        <v>23647294766</v>
      </c>
      <c r="O16" s="18"/>
      <c r="P16" s="23">
        <v>0</v>
      </c>
      <c r="Q16" s="18"/>
      <c r="R16" s="45">
        <f t="shared" si="1"/>
        <v>122466049840</v>
      </c>
    </row>
    <row r="17" spans="1:18" ht="21.75" customHeight="1" x14ac:dyDescent="0.2">
      <c r="A17" s="60" t="s">
        <v>146</v>
      </c>
      <c r="B17" s="60"/>
      <c r="D17" s="23">
        <v>19982472589</v>
      </c>
      <c r="E17" s="18"/>
      <c r="F17" s="23">
        <v>4819408937</v>
      </c>
      <c r="G17" s="18"/>
      <c r="H17" s="23">
        <v>0</v>
      </c>
      <c r="I17" s="18"/>
      <c r="J17" s="45">
        <f t="shared" si="0"/>
        <v>24801881526</v>
      </c>
      <c r="K17" s="18"/>
      <c r="L17" s="23">
        <v>39143550308</v>
      </c>
      <c r="M17" s="18"/>
      <c r="N17" s="23">
        <v>9797379448</v>
      </c>
      <c r="O17" s="18"/>
      <c r="P17" s="23">
        <v>0</v>
      </c>
      <c r="Q17" s="18"/>
      <c r="R17" s="45">
        <f t="shared" si="1"/>
        <v>48940929756</v>
      </c>
    </row>
    <row r="18" spans="1:18" ht="21.75" customHeight="1" x14ac:dyDescent="0.2">
      <c r="A18" s="60" t="s">
        <v>143</v>
      </c>
      <c r="B18" s="60"/>
      <c r="D18" s="23">
        <v>4154889171</v>
      </c>
      <c r="E18" s="18"/>
      <c r="F18" s="23">
        <v>922442149</v>
      </c>
      <c r="G18" s="18"/>
      <c r="H18" s="23">
        <v>0</v>
      </c>
      <c r="I18" s="18"/>
      <c r="J18" s="45">
        <f t="shared" si="0"/>
        <v>5077331320</v>
      </c>
      <c r="K18" s="18"/>
      <c r="L18" s="23">
        <v>8149836851</v>
      </c>
      <c r="M18" s="18"/>
      <c r="N18" s="23">
        <v>1868488457</v>
      </c>
      <c r="O18" s="18"/>
      <c r="P18" s="23">
        <v>0</v>
      </c>
      <c r="Q18" s="18"/>
      <c r="R18" s="45">
        <f t="shared" si="1"/>
        <v>10018325308</v>
      </c>
    </row>
    <row r="19" spans="1:18" ht="21.75" customHeight="1" x14ac:dyDescent="0.2">
      <c r="A19" s="60" t="s">
        <v>128</v>
      </c>
      <c r="B19" s="60"/>
      <c r="D19" s="23">
        <v>29240744770</v>
      </c>
      <c r="E19" s="18"/>
      <c r="F19" s="23">
        <v>0</v>
      </c>
      <c r="G19" s="18"/>
      <c r="H19" s="23">
        <v>0</v>
      </c>
      <c r="I19" s="18"/>
      <c r="J19" s="45">
        <f t="shared" si="0"/>
        <v>29240744770</v>
      </c>
      <c r="K19" s="18"/>
      <c r="L19" s="23">
        <v>57707716340</v>
      </c>
      <c r="M19" s="18"/>
      <c r="N19" s="23">
        <v>0</v>
      </c>
      <c r="O19" s="18"/>
      <c r="P19" s="23">
        <v>0</v>
      </c>
      <c r="Q19" s="18"/>
      <c r="R19" s="45">
        <f t="shared" si="1"/>
        <v>57707716340</v>
      </c>
    </row>
    <row r="20" spans="1:18" ht="21.75" customHeight="1" x14ac:dyDescent="0.2">
      <c r="A20" s="60" t="s">
        <v>140</v>
      </c>
      <c r="B20" s="60"/>
      <c r="D20" s="23">
        <v>9980373928</v>
      </c>
      <c r="E20" s="18"/>
      <c r="F20" s="23">
        <v>12884190410</v>
      </c>
      <c r="G20" s="18"/>
      <c r="H20" s="23">
        <v>0</v>
      </c>
      <c r="I20" s="18"/>
      <c r="J20" s="45">
        <f t="shared" si="0"/>
        <v>22864564338</v>
      </c>
      <c r="K20" s="18"/>
      <c r="L20" s="23">
        <v>21492792720</v>
      </c>
      <c r="M20" s="18"/>
      <c r="N20" s="23">
        <v>-3246233899</v>
      </c>
      <c r="O20" s="18"/>
      <c r="P20" s="23">
        <v>0</v>
      </c>
      <c r="Q20" s="18"/>
      <c r="R20" s="45">
        <f t="shared" si="1"/>
        <v>18246558821</v>
      </c>
    </row>
    <row r="21" spans="1:18" ht="21.75" customHeight="1" x14ac:dyDescent="0.2">
      <c r="A21" s="60" t="s">
        <v>134</v>
      </c>
      <c r="B21" s="60"/>
      <c r="D21" s="23">
        <v>7159363456</v>
      </c>
      <c r="E21" s="18"/>
      <c r="F21" s="23">
        <v>10832256756</v>
      </c>
      <c r="G21" s="18"/>
      <c r="H21" s="23">
        <v>0</v>
      </c>
      <c r="I21" s="18"/>
      <c r="J21" s="45">
        <f t="shared" si="0"/>
        <v>17991620212</v>
      </c>
      <c r="K21" s="18"/>
      <c r="L21" s="23">
        <v>14045555014</v>
      </c>
      <c r="M21" s="18"/>
      <c r="N21" s="23">
        <v>10832256756</v>
      </c>
      <c r="O21" s="18"/>
      <c r="P21" s="23">
        <v>0</v>
      </c>
      <c r="Q21" s="18"/>
      <c r="R21" s="45">
        <f t="shared" si="1"/>
        <v>24877811770</v>
      </c>
    </row>
    <row r="22" spans="1:18" ht="21.75" customHeight="1" x14ac:dyDescent="0.2">
      <c r="A22" s="60" t="s">
        <v>137</v>
      </c>
      <c r="B22" s="60"/>
      <c r="D22" s="23">
        <v>4446721612</v>
      </c>
      <c r="E22" s="18"/>
      <c r="F22" s="23">
        <v>1128136242</v>
      </c>
      <c r="G22" s="18"/>
      <c r="H22" s="23">
        <v>0</v>
      </c>
      <c r="I22" s="18"/>
      <c r="J22" s="45">
        <f t="shared" si="0"/>
        <v>5574857854</v>
      </c>
      <c r="K22" s="18"/>
      <c r="L22" s="23">
        <v>8727082007</v>
      </c>
      <c r="M22" s="18"/>
      <c r="N22" s="23">
        <v>5816885348</v>
      </c>
      <c r="O22" s="18"/>
      <c r="P22" s="23">
        <v>0</v>
      </c>
      <c r="Q22" s="18"/>
      <c r="R22" s="45">
        <f t="shared" si="1"/>
        <v>14543967355</v>
      </c>
    </row>
    <row r="23" spans="1:18" ht="21.75" customHeight="1" x14ac:dyDescent="0.2">
      <c r="A23" s="60" t="s">
        <v>125</v>
      </c>
      <c r="B23" s="60"/>
      <c r="D23" s="23">
        <v>13962674018</v>
      </c>
      <c r="E23" s="18"/>
      <c r="F23" s="23">
        <v>0</v>
      </c>
      <c r="G23" s="18"/>
      <c r="H23" s="23">
        <v>0</v>
      </c>
      <c r="I23" s="18"/>
      <c r="J23" s="45">
        <f t="shared" si="0"/>
        <v>13962674018</v>
      </c>
      <c r="K23" s="18"/>
      <c r="L23" s="23">
        <v>28123080996</v>
      </c>
      <c r="M23" s="18"/>
      <c r="N23" s="23">
        <v>0</v>
      </c>
      <c r="O23" s="18"/>
      <c r="P23" s="23">
        <v>0</v>
      </c>
      <c r="Q23" s="18"/>
      <c r="R23" s="45">
        <f t="shared" si="1"/>
        <v>28123080996</v>
      </c>
    </row>
    <row r="24" spans="1:18" ht="21.75" customHeight="1" x14ac:dyDescent="0.2">
      <c r="A24" s="60" t="s">
        <v>131</v>
      </c>
      <c r="B24" s="60"/>
      <c r="D24" s="23">
        <v>22396327411</v>
      </c>
      <c r="E24" s="18"/>
      <c r="F24" s="23">
        <v>0</v>
      </c>
      <c r="G24" s="18"/>
      <c r="H24" s="23">
        <v>0</v>
      </c>
      <c r="I24" s="18"/>
      <c r="J24" s="45">
        <f t="shared" si="0"/>
        <v>22396327411</v>
      </c>
      <c r="K24" s="18"/>
      <c r="L24" s="23">
        <v>45642073903</v>
      </c>
      <c r="M24" s="18"/>
      <c r="N24" s="23">
        <v>0</v>
      </c>
      <c r="O24" s="18"/>
      <c r="P24" s="23">
        <v>0</v>
      </c>
      <c r="Q24" s="18"/>
      <c r="R24" s="45">
        <f t="shared" si="1"/>
        <v>45642073903</v>
      </c>
    </row>
    <row r="25" spans="1:18" ht="21.75" customHeight="1" x14ac:dyDescent="0.2">
      <c r="A25" s="60" t="s">
        <v>109</v>
      </c>
      <c r="B25" s="60"/>
      <c r="D25" s="23">
        <v>165539937160</v>
      </c>
      <c r="E25" s="18"/>
      <c r="F25" s="23">
        <v>-34138267217</v>
      </c>
      <c r="G25" s="18"/>
      <c r="H25" s="23">
        <v>0</v>
      </c>
      <c r="I25" s="18"/>
      <c r="J25" s="45">
        <f t="shared" si="0"/>
        <v>131401669943</v>
      </c>
      <c r="K25" s="18"/>
      <c r="L25" s="23">
        <v>320788430620</v>
      </c>
      <c r="M25" s="18"/>
      <c r="N25" s="23">
        <v>7849309616</v>
      </c>
      <c r="O25" s="18"/>
      <c r="P25" s="23">
        <v>0</v>
      </c>
      <c r="Q25" s="18"/>
      <c r="R25" s="45">
        <f t="shared" si="1"/>
        <v>328637740236</v>
      </c>
    </row>
    <row r="26" spans="1:18" ht="21.75" customHeight="1" x14ac:dyDescent="0.2">
      <c r="A26" s="60" t="s">
        <v>113</v>
      </c>
      <c r="B26" s="60"/>
      <c r="D26" s="45">
        <v>0</v>
      </c>
      <c r="E26" s="18"/>
      <c r="F26" s="45">
        <v>15218599744</v>
      </c>
      <c r="G26" s="18"/>
      <c r="H26" s="45">
        <v>0</v>
      </c>
      <c r="I26" s="18"/>
      <c r="J26" s="45">
        <f t="shared" si="0"/>
        <v>15218599744</v>
      </c>
      <c r="K26" s="18"/>
      <c r="L26" s="45">
        <v>0</v>
      </c>
      <c r="M26" s="18"/>
      <c r="N26" s="45">
        <v>29641281144</v>
      </c>
      <c r="O26" s="18"/>
      <c r="P26" s="45">
        <v>0</v>
      </c>
      <c r="Q26" s="18"/>
      <c r="R26" s="45">
        <f t="shared" si="1"/>
        <v>29641281144</v>
      </c>
    </row>
    <row r="27" spans="1:18" ht="21.75" customHeight="1" x14ac:dyDescent="0.2">
      <c r="A27" s="60" t="str">
        <f>'سود اوراق بهادار'!A25</f>
        <v>سود اوراق اختیارخ.ت.هرمز-2552-060318</v>
      </c>
      <c r="B27" s="60"/>
      <c r="D27" s="45">
        <f>'سود اوراق بهادار'!M25</f>
        <v>3830229180</v>
      </c>
      <c r="E27" s="18"/>
      <c r="F27" s="45">
        <v>0</v>
      </c>
      <c r="G27" s="18"/>
      <c r="H27" s="45">
        <v>0</v>
      </c>
      <c r="I27" s="18"/>
      <c r="J27" s="45">
        <f t="shared" si="0"/>
        <v>3830229180</v>
      </c>
      <c r="K27" s="18"/>
      <c r="L27" s="45">
        <f>'سود اوراق بهادار'!S25</f>
        <v>7660458360</v>
      </c>
      <c r="M27" s="18"/>
      <c r="N27" s="45">
        <v>0</v>
      </c>
      <c r="O27" s="18"/>
      <c r="P27" s="45">
        <v>0</v>
      </c>
      <c r="Q27" s="18"/>
      <c r="R27" s="45">
        <f t="shared" si="1"/>
        <v>7660458360</v>
      </c>
    </row>
    <row r="28" spans="1:18" ht="21.75" customHeight="1" x14ac:dyDescent="0.2">
      <c r="A28" s="62" t="s">
        <v>65</v>
      </c>
      <c r="B28" s="62"/>
      <c r="D28" s="25">
        <f>SUM(D9:D27)</f>
        <v>618991392976</v>
      </c>
      <c r="E28" s="18"/>
      <c r="F28" s="25">
        <f>SUM(F9:F27)</f>
        <v>51886928222</v>
      </c>
      <c r="G28" s="18"/>
      <c r="H28" s="25">
        <f>SUM(H9:H27)</f>
        <v>1076625000</v>
      </c>
      <c r="I28" s="18"/>
      <c r="J28" s="25">
        <f>SUM(J9:J27)</f>
        <v>671954946198</v>
      </c>
      <c r="K28" s="18"/>
      <c r="L28" s="25">
        <f>SUM(L9:L27)</f>
        <v>1333230699655</v>
      </c>
      <c r="M28" s="18"/>
      <c r="N28" s="25">
        <f>SUM(N9:N27)</f>
        <v>28314004330</v>
      </c>
      <c r="O28" s="18"/>
      <c r="P28" s="25">
        <f>SUM(P9:P27)</f>
        <v>1076625000</v>
      </c>
      <c r="Q28" s="18"/>
      <c r="R28" s="25">
        <f>SUM(R9:R27)</f>
        <v>1362621328985</v>
      </c>
    </row>
    <row r="31" spans="1:18" x14ac:dyDescent="0.2">
      <c r="D31" s="18">
        <f>'سود اوراق بهادار'!M26</f>
        <v>618991392976</v>
      </c>
      <c r="E31" s="18"/>
      <c r="F31" s="18">
        <f>'درآمد ناشی از تغییر قیمت اوراق'!I92</f>
        <v>51886928222</v>
      </c>
      <c r="G31" s="18"/>
      <c r="H31" s="18">
        <f>'درآمد ناشی از فروش'!I27</f>
        <v>1076625000</v>
      </c>
      <c r="L31" s="18">
        <f>'سود اوراق بهادار'!S26</f>
        <v>1333230699655</v>
      </c>
      <c r="M31" s="18"/>
      <c r="N31" s="18">
        <f>'درآمد ناشی از تغییر قیمت اوراق'!Q92</f>
        <v>28314004330</v>
      </c>
      <c r="O31" s="18"/>
      <c r="P31" s="18">
        <f>'درآمد ناشی از فروش'!Q27</f>
        <v>1076625000</v>
      </c>
    </row>
    <row r="32" spans="1:18" x14ac:dyDescent="0.2">
      <c r="D32" s="18">
        <f>D31-D28</f>
        <v>0</v>
      </c>
      <c r="E32" s="18"/>
      <c r="F32" s="18">
        <f>F31-F28</f>
        <v>0</v>
      </c>
      <c r="G32" s="18"/>
      <c r="H32" s="18">
        <f>H31-H28</f>
        <v>0</v>
      </c>
      <c r="L32" s="18">
        <f>L31-L28</f>
        <v>0</v>
      </c>
      <c r="M32" s="18"/>
      <c r="N32" s="18">
        <f>N31-N28</f>
        <v>0</v>
      </c>
      <c r="O32" s="18"/>
      <c r="P32" s="18">
        <f>P31-P28</f>
        <v>0</v>
      </c>
    </row>
  </sheetData>
  <mergeCells count="27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6:B26"/>
  </mergeCells>
  <pageMargins left="0.39" right="0.39" top="0.39" bottom="0.39" header="0" footer="0"/>
  <pageSetup scale="7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0B69D-5696-4759-8A03-005A747BD3EB}">
  <sheetPr>
    <tabColor theme="8" tint="0.79998168889431442"/>
    <pageSetUpPr fitToPage="1"/>
  </sheetPr>
  <dimension ref="A1:W19"/>
  <sheetViews>
    <sheetView rightToLeft="1" view="pageBreakPreview" topLeftCell="A2" zoomScale="115" zoomScaleNormal="100" zoomScaleSheetLayoutView="115" workbookViewId="0">
      <selection activeCell="M18" sqref="M18"/>
    </sheetView>
  </sheetViews>
  <sheetFormatPr defaultRowHeight="12.75" x14ac:dyDescent="0.2"/>
  <cols>
    <col min="1" max="1" width="9" style="80" bestFit="1" customWidth="1"/>
    <col min="2" max="2" width="17.5703125" style="80" customWidth="1"/>
    <col min="3" max="3" width="1.28515625" style="80" customWidth="1"/>
    <col min="4" max="4" width="11.28515625" style="80" bestFit="1" customWidth="1"/>
    <col min="5" max="5" width="1.28515625" style="80" customWidth="1"/>
    <col min="6" max="6" width="28" style="80" bestFit="1" customWidth="1"/>
    <col min="7" max="7" width="1.28515625" style="80" customWidth="1"/>
    <col min="8" max="8" width="12" style="80" bestFit="1" customWidth="1"/>
    <col min="9" max="9" width="1.28515625" style="80" customWidth="1"/>
    <col min="10" max="10" width="10.42578125" style="80" customWidth="1"/>
    <col min="11" max="11" width="9.28515625" style="80" customWidth="1"/>
    <col min="12" max="12" width="1.28515625" style="80" customWidth="1"/>
    <col min="13" max="13" width="27" style="80" customWidth="1"/>
    <col min="14" max="14" width="1.28515625" style="80" customWidth="1"/>
    <col min="15" max="15" width="21.42578125" style="80" bestFit="1" customWidth="1"/>
    <col min="16" max="16" width="1.140625" style="80" customWidth="1"/>
    <col min="17" max="17" width="14.28515625" style="80" customWidth="1"/>
    <col min="18" max="18" width="1.28515625" style="80" customWidth="1"/>
    <col min="19" max="19" width="23.85546875" style="80" customWidth="1"/>
    <col min="20" max="20" width="15.5703125" style="80" bestFit="1" customWidth="1"/>
    <col min="21" max="16384" width="9.140625" style="80"/>
  </cols>
  <sheetData>
    <row r="1" spans="1:23" ht="25.5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</row>
    <row r="2" spans="1:23" ht="25.5" x14ac:dyDescent="0.2">
      <c r="A2" s="79" t="s">
        <v>188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</row>
    <row r="3" spans="1:23" ht="25.5" x14ac:dyDescent="0.2">
      <c r="A3" s="79" t="s">
        <v>299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</row>
    <row r="4" spans="1:23" x14ac:dyDescent="0.2">
      <c r="F4" s="81"/>
      <c r="H4" s="82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</row>
    <row r="5" spans="1:23" ht="24" x14ac:dyDescent="0.2">
      <c r="A5" s="83" t="s">
        <v>221</v>
      </c>
      <c r="B5" s="84" t="s">
        <v>222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</row>
    <row r="6" spans="1:23" ht="21" x14ac:dyDescent="0.2">
      <c r="A6" s="85" t="s">
        <v>225</v>
      </c>
      <c r="B6" s="85"/>
      <c r="D6" s="85" t="s">
        <v>226</v>
      </c>
      <c r="F6" s="85" t="s">
        <v>227</v>
      </c>
      <c r="H6" s="86" t="s">
        <v>78</v>
      </c>
      <c r="I6" s="81"/>
      <c r="J6" s="85" t="s">
        <v>228</v>
      </c>
      <c r="K6" s="85"/>
      <c r="L6" s="81"/>
      <c r="M6" s="87" t="s">
        <v>223</v>
      </c>
      <c r="N6" s="81"/>
      <c r="O6" s="87" t="s">
        <v>300</v>
      </c>
      <c r="P6" s="88"/>
      <c r="Q6" s="85" t="s">
        <v>229</v>
      </c>
      <c r="R6" s="81"/>
      <c r="S6" s="87" t="s">
        <v>224</v>
      </c>
    </row>
    <row r="7" spans="1:23" ht="21" x14ac:dyDescent="0.2">
      <c r="A7" s="89"/>
      <c r="B7" s="89"/>
      <c r="D7" s="89"/>
      <c r="F7" s="89"/>
      <c r="H7" s="90"/>
      <c r="I7" s="81"/>
      <c r="J7" s="89"/>
      <c r="K7" s="89"/>
      <c r="L7" s="81"/>
      <c r="M7" s="91"/>
      <c r="N7" s="81"/>
      <c r="O7" s="91"/>
      <c r="P7" s="88"/>
      <c r="Q7" s="89"/>
      <c r="R7" s="81"/>
      <c r="S7" s="91"/>
    </row>
    <row r="8" spans="1:23" ht="21" x14ac:dyDescent="0.2">
      <c r="A8" s="92" t="s">
        <v>301</v>
      </c>
      <c r="B8" s="92"/>
      <c r="C8" s="93"/>
      <c r="D8" s="94" t="s">
        <v>231</v>
      </c>
      <c r="F8" s="95" t="s">
        <v>302</v>
      </c>
      <c r="H8" s="96">
        <v>2000000</v>
      </c>
      <c r="I8" s="81"/>
      <c r="J8" s="97">
        <f>H8*1000000</f>
        <v>2000000000000</v>
      </c>
      <c r="K8" s="97"/>
      <c r="L8" s="81"/>
      <c r="M8" s="98">
        <v>33506165116</v>
      </c>
      <c r="N8" s="81"/>
      <c r="O8" s="93" t="s">
        <v>312</v>
      </c>
      <c r="P8" s="88"/>
      <c r="Q8" s="99">
        <v>26</v>
      </c>
      <c r="R8" s="81"/>
      <c r="S8" s="100">
        <v>0.39500000000000002</v>
      </c>
    </row>
    <row r="9" spans="1:23" ht="18.75" x14ac:dyDescent="0.2">
      <c r="A9" s="92" t="s">
        <v>301</v>
      </c>
      <c r="B9" s="92"/>
      <c r="C9" s="93"/>
      <c r="D9" s="94" t="s">
        <v>231</v>
      </c>
      <c r="E9" s="93"/>
      <c r="F9" s="101" t="s">
        <v>109</v>
      </c>
      <c r="G9" s="93"/>
      <c r="H9" s="96">
        <v>5420000</v>
      </c>
      <c r="I9" s="93"/>
      <c r="J9" s="97">
        <f>H9*1000000</f>
        <v>5420000000000</v>
      </c>
      <c r="K9" s="97"/>
      <c r="L9" s="93"/>
      <c r="M9" s="98">
        <v>147780950956</v>
      </c>
      <c r="N9" s="93"/>
      <c r="O9" s="93" t="s">
        <v>312</v>
      </c>
      <c r="P9" s="93"/>
      <c r="Q9" s="99">
        <v>19</v>
      </c>
      <c r="R9" s="94"/>
      <c r="S9" s="100">
        <v>0.38500000000000001</v>
      </c>
    </row>
    <row r="10" spans="1:23" ht="18.75" x14ac:dyDescent="0.2">
      <c r="A10" s="92" t="s">
        <v>301</v>
      </c>
      <c r="B10" s="92"/>
      <c r="C10" s="93"/>
      <c r="D10" s="94" t="s">
        <v>231</v>
      </c>
      <c r="E10" s="93"/>
      <c r="F10" s="102" t="s">
        <v>303</v>
      </c>
      <c r="G10" s="103"/>
      <c r="H10" s="96">
        <v>480000</v>
      </c>
      <c r="I10" s="103"/>
      <c r="J10" s="97">
        <f>H10*1000000</f>
        <v>480000000000</v>
      </c>
      <c r="K10" s="97"/>
      <c r="L10" s="103"/>
      <c r="M10" s="98">
        <v>9640258068</v>
      </c>
      <c r="N10" s="103"/>
      <c r="O10" s="93" t="s">
        <v>312</v>
      </c>
      <c r="P10" s="103"/>
      <c r="Q10" s="99">
        <v>23</v>
      </c>
      <c r="R10" s="94"/>
      <c r="S10" s="100">
        <v>0.38500000000000001</v>
      </c>
      <c r="W10" s="104"/>
    </row>
    <row r="11" spans="1:23" ht="18.75" x14ac:dyDescent="0.2">
      <c r="A11" s="92" t="s">
        <v>301</v>
      </c>
      <c r="B11" s="92"/>
      <c r="C11" s="93"/>
      <c r="D11" s="94" t="s">
        <v>231</v>
      </c>
      <c r="E11" s="93"/>
      <c r="F11" s="102" t="s">
        <v>304</v>
      </c>
      <c r="G11" s="103"/>
      <c r="H11" s="96">
        <v>1000000</v>
      </c>
      <c r="I11" s="103"/>
      <c r="J11" s="97">
        <f t="shared" ref="J11:J14" si="0">H11*1000000</f>
        <v>1000000000000</v>
      </c>
      <c r="K11" s="97"/>
      <c r="L11" s="103"/>
      <c r="M11" s="98">
        <v>18764025340</v>
      </c>
      <c r="N11" s="103"/>
      <c r="O11" s="93" t="s">
        <v>312</v>
      </c>
      <c r="P11" s="103"/>
      <c r="Q11" s="99">
        <v>23</v>
      </c>
      <c r="R11" s="94"/>
      <c r="S11" s="100">
        <v>0.39</v>
      </c>
      <c r="W11" s="104"/>
    </row>
    <row r="12" spans="1:23" ht="18.75" x14ac:dyDescent="0.2">
      <c r="A12" s="92" t="s">
        <v>301</v>
      </c>
      <c r="B12" s="92"/>
      <c r="C12" s="93"/>
      <c r="D12" s="94" t="s">
        <v>231</v>
      </c>
      <c r="E12" s="93"/>
      <c r="F12" s="102" t="s">
        <v>305</v>
      </c>
      <c r="G12" s="103"/>
      <c r="H12" s="96">
        <v>800000</v>
      </c>
      <c r="I12" s="103"/>
      <c r="J12" s="97">
        <f t="shared" si="0"/>
        <v>800000000000</v>
      </c>
      <c r="K12" s="97"/>
      <c r="L12" s="103"/>
      <c r="M12" s="98">
        <v>44173763438</v>
      </c>
      <c r="N12" s="103"/>
      <c r="O12" s="93" t="s">
        <v>312</v>
      </c>
      <c r="P12" s="103"/>
      <c r="Q12" s="99">
        <v>18</v>
      </c>
      <c r="R12" s="94"/>
      <c r="S12" s="100">
        <v>0.38500000000000001</v>
      </c>
      <c r="W12" s="104"/>
    </row>
    <row r="13" spans="1:23" ht="18.75" x14ac:dyDescent="0.2">
      <c r="A13" s="92" t="s">
        <v>301</v>
      </c>
      <c r="B13" s="92"/>
      <c r="C13" s="93"/>
      <c r="D13" s="94" t="s">
        <v>231</v>
      </c>
      <c r="E13" s="93"/>
      <c r="F13" s="102" t="s">
        <v>306</v>
      </c>
      <c r="G13" s="103"/>
      <c r="H13" s="96">
        <v>1980000</v>
      </c>
      <c r="I13" s="105"/>
      <c r="J13" s="97">
        <f t="shared" si="0"/>
        <v>1980000000000</v>
      </c>
      <c r="K13" s="97"/>
      <c r="L13" s="103"/>
      <c r="M13" s="98">
        <v>31947300000</v>
      </c>
      <c r="N13" s="103"/>
      <c r="O13" s="93" t="s">
        <v>312</v>
      </c>
      <c r="P13" s="103"/>
      <c r="Q13" s="99">
        <v>19</v>
      </c>
      <c r="R13" s="99"/>
      <c r="S13" s="100">
        <v>0.38500000000000001</v>
      </c>
      <c r="W13" s="104"/>
    </row>
    <row r="14" spans="1:23" ht="18.75" x14ac:dyDescent="0.2">
      <c r="A14" s="92" t="s">
        <v>307</v>
      </c>
      <c r="B14" s="92"/>
      <c r="C14" s="93"/>
      <c r="D14" s="94" t="s">
        <v>82</v>
      </c>
      <c r="E14" s="93"/>
      <c r="F14" s="102" t="s">
        <v>308</v>
      </c>
      <c r="G14" s="103"/>
      <c r="H14" s="96">
        <v>2706888</v>
      </c>
      <c r="I14" s="105"/>
      <c r="J14" s="97">
        <f t="shared" si="0"/>
        <v>2706888000000</v>
      </c>
      <c r="K14" s="97"/>
      <c r="L14" s="103"/>
      <c r="M14" s="98">
        <v>113396139694</v>
      </c>
      <c r="N14" s="103"/>
      <c r="O14" s="93" t="s">
        <v>309</v>
      </c>
      <c r="P14" s="103"/>
      <c r="Q14" s="99">
        <v>23</v>
      </c>
      <c r="R14" s="99"/>
      <c r="S14" s="100">
        <v>0.38179999999999997</v>
      </c>
      <c r="W14" s="104"/>
    </row>
    <row r="15" spans="1:23" ht="18.75" x14ac:dyDescent="0.2">
      <c r="A15" s="92" t="s">
        <v>310</v>
      </c>
      <c r="B15" s="92"/>
      <c r="C15" s="93"/>
      <c r="D15" s="94" t="s">
        <v>82</v>
      </c>
      <c r="E15" s="93"/>
      <c r="F15" s="102" t="s">
        <v>311</v>
      </c>
      <c r="G15" s="103"/>
      <c r="H15" s="96">
        <v>282167044</v>
      </c>
      <c r="I15" s="105"/>
      <c r="J15" s="97">
        <v>509574324804</v>
      </c>
      <c r="K15" s="97"/>
      <c r="L15" s="103"/>
      <c r="M15" s="105">
        <v>7660458360</v>
      </c>
      <c r="N15" s="105"/>
      <c r="O15" s="93" t="s">
        <v>312</v>
      </c>
      <c r="P15" s="103"/>
      <c r="Q15" s="99" t="s">
        <v>82</v>
      </c>
      <c r="R15" s="99"/>
      <c r="S15" s="100">
        <v>0.38700000000000001</v>
      </c>
      <c r="W15" s="104"/>
    </row>
    <row r="16" spans="1:23" s="81" customFormat="1" ht="18.75" x14ac:dyDescent="0.2">
      <c r="A16" s="92" t="s">
        <v>301</v>
      </c>
      <c r="B16" s="92"/>
      <c r="C16" s="93"/>
      <c r="D16" s="94" t="s">
        <v>82</v>
      </c>
      <c r="E16" s="93"/>
      <c r="F16" s="102" t="s">
        <v>122</v>
      </c>
      <c r="G16" s="103"/>
      <c r="H16" s="96">
        <v>2000000</v>
      </c>
      <c r="I16" s="105"/>
      <c r="J16" s="97">
        <v>2000000000000</v>
      </c>
      <c r="K16" s="97"/>
      <c r="L16" s="103"/>
      <c r="M16" s="105">
        <v>29171243826</v>
      </c>
      <c r="N16" s="105"/>
      <c r="O16" s="93" t="s">
        <v>313</v>
      </c>
      <c r="P16" s="103"/>
      <c r="Q16" s="99">
        <v>23</v>
      </c>
      <c r="R16" s="99"/>
      <c r="S16" s="100">
        <v>0.4</v>
      </c>
    </row>
    <row r="17" spans="1:23" s="81" customFormat="1" ht="18.75" x14ac:dyDescent="0.2">
      <c r="A17" s="92" t="s">
        <v>301</v>
      </c>
      <c r="B17" s="92"/>
      <c r="C17" s="93"/>
      <c r="D17" s="94"/>
      <c r="E17" s="93"/>
      <c r="F17" s="102" t="s">
        <v>314</v>
      </c>
      <c r="G17" s="103"/>
      <c r="H17" s="96">
        <v>1000000</v>
      </c>
      <c r="I17" s="105"/>
      <c r="J17" s="97">
        <f>H17*1000000</f>
        <v>1000000000000</v>
      </c>
      <c r="K17" s="97"/>
      <c r="L17" s="103"/>
      <c r="M17" s="105">
        <v>5765840220</v>
      </c>
      <c r="N17" s="105"/>
      <c r="O17" s="93" t="s">
        <v>315</v>
      </c>
      <c r="P17" s="103"/>
      <c r="Q17" s="99">
        <v>23</v>
      </c>
      <c r="R17" s="99"/>
      <c r="S17" s="100">
        <v>0.41</v>
      </c>
    </row>
    <row r="18" spans="1:23" ht="19.5" thickBot="1" x14ac:dyDescent="0.25">
      <c r="A18" s="99"/>
      <c r="B18" s="99"/>
      <c r="C18" s="93"/>
      <c r="D18" s="94"/>
      <c r="E18" s="93"/>
      <c r="F18" s="103"/>
      <c r="G18" s="103"/>
      <c r="H18" s="106"/>
      <c r="I18" s="103"/>
      <c r="J18" s="107">
        <f>SUM(J8:K17)</f>
        <v>17896462324804</v>
      </c>
      <c r="K18" s="107"/>
      <c r="L18" s="103"/>
      <c r="M18" s="108">
        <f>SUM(M8:M17)</f>
        <v>441806145018</v>
      </c>
      <c r="N18" s="103"/>
      <c r="O18" s="103"/>
      <c r="P18" s="103"/>
      <c r="Q18" s="103"/>
      <c r="R18" s="103"/>
      <c r="S18" s="103"/>
      <c r="W18" s="104"/>
    </row>
    <row r="19" spans="1:23" ht="19.5" thickTop="1" x14ac:dyDescent="0.4">
      <c r="A19" s="109"/>
      <c r="B19" s="109"/>
      <c r="C19" s="110"/>
      <c r="D19" s="111"/>
      <c r="E19" s="110"/>
      <c r="F19" s="81"/>
      <c r="H19" s="82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</row>
  </sheetData>
  <mergeCells count="34">
    <mergeCell ref="A16:B16"/>
    <mergeCell ref="J16:K16"/>
    <mergeCell ref="J18:K18"/>
    <mergeCell ref="A17:B17"/>
    <mergeCell ref="J17:K17"/>
    <mergeCell ref="A13:B13"/>
    <mergeCell ref="J13:K13"/>
    <mergeCell ref="A14:B14"/>
    <mergeCell ref="J14:K14"/>
    <mergeCell ref="A15:B15"/>
    <mergeCell ref="J15:K15"/>
    <mergeCell ref="A10:B10"/>
    <mergeCell ref="J10:K10"/>
    <mergeCell ref="A11:B11"/>
    <mergeCell ref="J11:K11"/>
    <mergeCell ref="A12:B12"/>
    <mergeCell ref="J12:K12"/>
    <mergeCell ref="O6:O7"/>
    <mergeCell ref="Q6:Q7"/>
    <mergeCell ref="S6:S7"/>
    <mergeCell ref="A8:B8"/>
    <mergeCell ref="J8:K8"/>
    <mergeCell ref="A9:B9"/>
    <mergeCell ref="J9:K9"/>
    <mergeCell ref="A1:S1"/>
    <mergeCell ref="A2:S2"/>
    <mergeCell ref="A3:S3"/>
    <mergeCell ref="B5:S5"/>
    <mergeCell ref="A6:B7"/>
    <mergeCell ref="D6:D7"/>
    <mergeCell ref="F6:F7"/>
    <mergeCell ref="H6:H7"/>
    <mergeCell ref="J6:K7"/>
    <mergeCell ref="M6:M7"/>
  </mergeCells>
  <pageMargins left="0.39" right="0.39" top="0.39" bottom="0.39" header="0" footer="0"/>
  <pageSetup scale="68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64"/>
  <sheetViews>
    <sheetView rightToLeft="1" view="pageBreakPreview" zoomScaleNormal="100" zoomScaleSheetLayoutView="100" workbookViewId="0">
      <selection activeCell="D24" sqref="D24"/>
    </sheetView>
  </sheetViews>
  <sheetFormatPr defaultRowHeight="12.75" x14ac:dyDescent="0.2"/>
  <cols>
    <col min="1" max="1" width="9" bestFit="1" customWidth="1"/>
    <col min="2" max="2" width="5.140625" customWidth="1"/>
    <col min="3" max="3" width="1.28515625" customWidth="1"/>
    <col min="4" max="4" width="32.28515625" bestFit="1" customWidth="1"/>
    <col min="5" max="5" width="1.28515625" customWidth="1"/>
    <col min="6" max="6" width="12.42578125" bestFit="1" customWidth="1"/>
    <col min="7" max="7" width="1.28515625" customWidth="1"/>
    <col min="8" max="8" width="9.85546875" bestFit="1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9.7109375" customWidth="1"/>
    <col min="14" max="14" width="1.28515625" customWidth="1"/>
    <col min="15" max="15" width="9" bestFit="1" customWidth="1"/>
    <col min="16" max="16" width="1.28515625" customWidth="1"/>
    <col min="17" max="17" width="23.7109375" customWidth="1"/>
    <col min="18" max="18" width="0.28515625" customWidth="1"/>
  </cols>
  <sheetData>
    <row r="1" spans="1:17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7" ht="21.75" customHeight="1" x14ac:dyDescent="0.2">
      <c r="A2" s="59" t="s">
        <v>188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7" ht="14.45" customHeight="1" x14ac:dyDescent="0.2"/>
    <row r="5" spans="1:17" ht="14.45" customHeight="1" x14ac:dyDescent="0.2">
      <c r="A5" s="1" t="s">
        <v>221</v>
      </c>
      <c r="B5" s="63" t="s">
        <v>222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</row>
    <row r="6" spans="1:17" ht="29.1" customHeight="1" x14ac:dyDescent="0.2">
      <c r="M6" s="73" t="s">
        <v>223</v>
      </c>
      <c r="Q6" s="73" t="s">
        <v>224</v>
      </c>
    </row>
    <row r="7" spans="1:17" ht="14.45" customHeight="1" x14ac:dyDescent="0.2">
      <c r="A7" s="65" t="s">
        <v>225</v>
      </c>
      <c r="B7" s="65"/>
      <c r="D7" s="2" t="s">
        <v>226</v>
      </c>
      <c r="F7" s="2" t="s">
        <v>227</v>
      </c>
      <c r="H7" s="2" t="s">
        <v>78</v>
      </c>
      <c r="J7" s="65" t="s">
        <v>228</v>
      </c>
      <c r="K7" s="65"/>
      <c r="M7" s="73"/>
      <c r="O7" s="2" t="s">
        <v>229</v>
      </c>
      <c r="Q7" s="73"/>
    </row>
    <row r="8" spans="1:17" ht="14.45" customHeight="1" x14ac:dyDescent="0.2">
      <c r="A8" s="69" t="s">
        <v>230</v>
      </c>
      <c r="B8" s="78"/>
      <c r="D8" s="69" t="s">
        <v>231</v>
      </c>
      <c r="F8" s="4" t="s">
        <v>232</v>
      </c>
      <c r="H8" s="3"/>
      <c r="J8" s="3"/>
      <c r="K8" s="3"/>
      <c r="M8" s="3"/>
      <c r="O8" s="3"/>
      <c r="Q8" s="3"/>
    </row>
    <row r="9" spans="1:17" ht="14.45" customHeight="1" x14ac:dyDescent="0.2">
      <c r="A9" s="65"/>
      <c r="B9" s="65"/>
      <c r="D9" s="65"/>
      <c r="F9" s="4" t="s">
        <v>233</v>
      </c>
    </row>
    <row r="10" spans="1:17" ht="14.45" customHeight="1" x14ac:dyDescent="0.2">
      <c r="A10" s="69" t="s">
        <v>230</v>
      </c>
      <c r="B10" s="78"/>
      <c r="D10" s="69" t="s">
        <v>234</v>
      </c>
      <c r="F10" s="4" t="s">
        <v>232</v>
      </c>
    </row>
    <row r="11" spans="1:17" ht="14.45" customHeight="1" x14ac:dyDescent="0.2">
      <c r="A11" s="65"/>
      <c r="B11" s="65"/>
      <c r="D11" s="65"/>
      <c r="F11" s="4" t="s">
        <v>235</v>
      </c>
    </row>
    <row r="12" spans="1:17" ht="65.45" customHeight="1" x14ac:dyDescent="0.2">
      <c r="A12" s="75" t="s">
        <v>236</v>
      </c>
      <c r="B12" s="75"/>
      <c r="D12" s="13" t="s">
        <v>237</v>
      </c>
      <c r="F12" s="4" t="s">
        <v>238</v>
      </c>
    </row>
    <row r="13" spans="1:17" ht="14.45" customHeight="1" x14ac:dyDescent="0.2">
      <c r="A13" s="75" t="s">
        <v>173</v>
      </c>
      <c r="B13" s="76"/>
      <c r="D13" s="75" t="s">
        <v>173</v>
      </c>
      <c r="F13" s="4" t="s">
        <v>239</v>
      </c>
    </row>
    <row r="14" spans="1:17" ht="14.45" customHeight="1" x14ac:dyDescent="0.2">
      <c r="A14" s="77"/>
      <c r="B14" s="77"/>
      <c r="D14" s="77"/>
      <c r="F14" s="4" t="s">
        <v>240</v>
      </c>
    </row>
    <row r="15" spans="1:17" ht="14.45" customHeight="1" x14ac:dyDescent="0.2">
      <c r="A15" s="77"/>
      <c r="B15" s="77"/>
      <c r="D15" s="77"/>
      <c r="F15" s="4" t="s">
        <v>241</v>
      </c>
    </row>
    <row r="16" spans="1:17" ht="14.45" customHeight="1" x14ac:dyDescent="0.2">
      <c r="A16" s="73"/>
      <c r="B16" s="73"/>
      <c r="D16" s="73"/>
      <c r="F16" s="4" t="s">
        <v>242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65" t="s">
        <v>243</v>
      </c>
      <c r="B18" s="65"/>
      <c r="C18" s="65"/>
      <c r="D18" s="65"/>
      <c r="E18" s="65"/>
      <c r="F18" s="65"/>
      <c r="G18" s="65"/>
      <c r="H18" s="65"/>
      <c r="I18" s="65"/>
      <c r="J18" s="65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  <row r="22" spans="1:10" ht="14.45" customHeight="1" x14ac:dyDescent="0.2"/>
    <row r="23" spans="1:10" ht="14.45" customHeight="1" x14ac:dyDescent="0.2"/>
    <row r="24" spans="1:10" ht="14.45" customHeight="1" x14ac:dyDescent="0.2"/>
    <row r="25" spans="1:10" ht="14.45" customHeight="1" x14ac:dyDescent="0.2"/>
    <row r="26" spans="1:10" ht="14.45" customHeight="1" x14ac:dyDescent="0.2"/>
    <row r="27" spans="1:10" ht="14.45" customHeight="1" x14ac:dyDescent="0.2"/>
    <row r="28" spans="1:10" ht="14.45" customHeight="1" x14ac:dyDescent="0.2"/>
    <row r="29" spans="1:10" ht="14.45" customHeight="1" x14ac:dyDescent="0.2"/>
    <row r="30" spans="1:10" ht="14.45" customHeight="1" x14ac:dyDescent="0.2"/>
    <row r="31" spans="1:10" ht="14.45" customHeight="1" x14ac:dyDescent="0.2"/>
    <row r="32" spans="1:10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  <row r="43" ht="14.45" customHeight="1" x14ac:dyDescent="0.2"/>
    <row r="44" ht="14.45" customHeight="1" x14ac:dyDescent="0.2"/>
    <row r="45" ht="14.45" customHeight="1" x14ac:dyDescent="0.2"/>
    <row r="46" ht="14.45" customHeight="1" x14ac:dyDescent="0.2"/>
    <row r="47" ht="14.45" customHeight="1" x14ac:dyDescent="0.2"/>
    <row r="48" ht="14.45" customHeight="1" x14ac:dyDescent="0.2"/>
    <row r="49" ht="14.45" customHeight="1" x14ac:dyDescent="0.2"/>
    <row r="50" ht="14.45" customHeight="1" x14ac:dyDescent="0.2"/>
    <row r="51" ht="14.45" customHeight="1" x14ac:dyDescent="0.2"/>
    <row r="52" ht="14.45" customHeight="1" x14ac:dyDescent="0.2"/>
    <row r="53" ht="14.45" customHeight="1" x14ac:dyDescent="0.2"/>
    <row r="54" ht="14.45" customHeight="1" x14ac:dyDescent="0.2"/>
    <row r="55" ht="14.45" customHeight="1" x14ac:dyDescent="0.2"/>
    <row r="56" ht="14.45" customHeight="1" x14ac:dyDescent="0.2"/>
    <row r="57" ht="14.45" customHeight="1" x14ac:dyDescent="0.2"/>
    <row r="58" ht="14.45" customHeight="1" x14ac:dyDescent="0.2"/>
    <row r="59" ht="14.45" customHeight="1" x14ac:dyDescent="0.2"/>
    <row r="60" ht="14.45" customHeight="1" x14ac:dyDescent="0.2"/>
    <row r="61" ht="14.45" customHeight="1" x14ac:dyDescent="0.2"/>
    <row r="62" ht="14.45" customHeight="1" x14ac:dyDescent="0.2"/>
    <row r="63" ht="14.45" customHeight="1" x14ac:dyDescent="0.2"/>
    <row r="64" ht="14.45" customHeight="1" x14ac:dyDescent="0.2"/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scale="83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2"/>
  <sheetViews>
    <sheetView rightToLeft="1" view="pageBreakPreview" topLeftCell="A5" zoomScaleNormal="100" zoomScaleSheetLayoutView="100" workbookViewId="0">
      <selection activeCell="A17" sqref="A17:B17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style="18" customWidth="1"/>
    <col min="5" max="5" width="1.28515625" style="18" customWidth="1"/>
    <col min="6" max="6" width="20.7109375" style="18" hidden="1" customWidth="1"/>
    <col min="7" max="7" width="1.28515625" style="18" hidden="1" customWidth="1"/>
    <col min="8" max="8" width="19.42578125" style="18" customWidth="1"/>
    <col min="9" max="9" width="1.28515625" style="18" hidden="1" customWidth="1"/>
    <col min="10" max="10" width="19.42578125" style="18" hidden="1" customWidth="1"/>
    <col min="11" max="11" width="0.28515625" customWidth="1"/>
  </cols>
  <sheetData>
    <row r="1" spans="1:10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21.75" customHeight="1" x14ac:dyDescent="0.2">
      <c r="A2" s="59" t="s">
        <v>188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ht="14.45" customHeight="1" x14ac:dyDescent="0.2"/>
    <row r="5" spans="1:10" ht="14.45" customHeight="1" x14ac:dyDescent="0.2">
      <c r="A5" s="1" t="s">
        <v>244</v>
      </c>
      <c r="B5" s="63" t="s">
        <v>245</v>
      </c>
      <c r="C5" s="63"/>
      <c r="D5" s="63"/>
      <c r="E5" s="63"/>
      <c r="F5" s="63"/>
      <c r="G5" s="63"/>
      <c r="H5" s="63"/>
      <c r="I5" s="63"/>
      <c r="J5" s="63"/>
    </row>
    <row r="6" spans="1:10" ht="14.45" customHeight="1" x14ac:dyDescent="0.2">
      <c r="D6" s="64" t="s">
        <v>207</v>
      </c>
      <c r="E6" s="64"/>
      <c r="F6" s="64"/>
      <c r="H6" s="64" t="s">
        <v>208</v>
      </c>
      <c r="I6" s="64"/>
      <c r="J6" s="64"/>
    </row>
    <row r="7" spans="1:10" ht="36.4" customHeight="1" x14ac:dyDescent="0.2">
      <c r="A7" s="65" t="s">
        <v>246</v>
      </c>
      <c r="B7" s="65"/>
      <c r="D7" s="37" t="s">
        <v>247</v>
      </c>
      <c r="E7" s="19"/>
      <c r="F7" s="37" t="s">
        <v>248</v>
      </c>
      <c r="H7" s="37" t="s">
        <v>247</v>
      </c>
      <c r="I7" s="19"/>
      <c r="J7" s="37" t="s">
        <v>248</v>
      </c>
    </row>
    <row r="8" spans="1:10" ht="21.75" customHeight="1" x14ac:dyDescent="0.2">
      <c r="A8" s="68" t="str">
        <f>'سود سپرده بانکی'!A8</f>
        <v>سپردهای بانک پاسارگاد</v>
      </c>
      <c r="B8" s="68"/>
      <c r="D8" s="22">
        <v>10692</v>
      </c>
      <c r="F8" s="22"/>
      <c r="H8" s="22">
        <v>6695635608</v>
      </c>
      <c r="J8" s="22"/>
    </row>
    <row r="9" spans="1:10" ht="21.75" customHeight="1" x14ac:dyDescent="0.2">
      <c r="A9" s="60" t="str">
        <f>'سود سپرده بانکی'!A9</f>
        <v>سپردهای بانک دی</v>
      </c>
      <c r="B9" s="60"/>
      <c r="D9" s="23">
        <v>105561738686</v>
      </c>
      <c r="F9" s="23"/>
      <c r="H9" s="23">
        <v>197775046684</v>
      </c>
      <c r="J9" s="23"/>
    </row>
    <row r="10" spans="1:10" ht="21.75" customHeight="1" x14ac:dyDescent="0.2">
      <c r="A10" s="60" t="str">
        <f>'سود سپرده بانکی'!A10</f>
        <v>سپردهای بانک شهر</v>
      </c>
      <c r="B10" s="60"/>
      <c r="D10" s="23">
        <v>160965752689</v>
      </c>
      <c r="F10" s="23"/>
      <c r="H10" s="23">
        <v>180365193706</v>
      </c>
      <c r="J10" s="23"/>
    </row>
    <row r="11" spans="1:10" ht="21.75" customHeight="1" x14ac:dyDescent="0.2">
      <c r="A11" s="60" t="str">
        <f>'سود سپرده بانکی'!A11</f>
        <v>سپردهای بانک صادرات</v>
      </c>
      <c r="B11" s="60"/>
      <c r="D11" s="23">
        <v>5171</v>
      </c>
      <c r="F11" s="23"/>
      <c r="H11" s="23">
        <v>27243846463</v>
      </c>
      <c r="J11" s="23"/>
    </row>
    <row r="12" spans="1:10" ht="21.75" customHeight="1" x14ac:dyDescent="0.2">
      <c r="A12" s="60" t="str">
        <f>'سود سپرده بانکی'!A12</f>
        <v>سپردهای بانک گردشگری</v>
      </c>
      <c r="B12" s="60"/>
      <c r="D12" s="23">
        <v>153737237506</v>
      </c>
      <c r="F12" s="23"/>
      <c r="H12" s="23">
        <v>300042653163</v>
      </c>
      <c r="J12" s="23"/>
    </row>
    <row r="13" spans="1:10" ht="21.75" customHeight="1" x14ac:dyDescent="0.2">
      <c r="A13" s="60" t="str">
        <f>'سود سپرده بانکی'!A13</f>
        <v>سپردهای بانک ملت</v>
      </c>
      <c r="B13" s="60"/>
      <c r="D13" s="23">
        <v>5488011737</v>
      </c>
      <c r="F13" s="23"/>
      <c r="H13" s="23">
        <v>25793294492</v>
      </c>
      <c r="J13" s="23"/>
    </row>
    <row r="14" spans="1:10" ht="21.75" customHeight="1" x14ac:dyDescent="0.2">
      <c r="A14" s="60" t="str">
        <f>'سود سپرده بانکی'!A14</f>
        <v>سپردهای موسسه اعتباری ملل</v>
      </c>
      <c r="B14" s="60"/>
      <c r="D14" s="23">
        <v>23158238876</v>
      </c>
      <c r="F14" s="23"/>
      <c r="H14" s="23">
        <v>23158238876</v>
      </c>
      <c r="J14" s="23"/>
    </row>
    <row r="15" spans="1:10" ht="21.75" customHeight="1" x14ac:dyDescent="0.2">
      <c r="A15" s="60" t="str">
        <f>'سود سپرده بانکی'!A15</f>
        <v>سپردهای بانک اقتصاد نوین</v>
      </c>
      <c r="B15" s="60"/>
      <c r="D15" s="23">
        <v>67468</v>
      </c>
      <c r="F15" s="23"/>
      <c r="H15" s="23">
        <v>135540</v>
      </c>
      <c r="J15" s="23"/>
    </row>
    <row r="16" spans="1:10" ht="21.75" customHeight="1" x14ac:dyDescent="0.2">
      <c r="A16" s="60" t="str">
        <f>'سود سپرده بانکی'!A16</f>
        <v>سپردهای بانک خاورمیانه</v>
      </c>
      <c r="B16" s="60"/>
      <c r="D16" s="23">
        <v>5522829</v>
      </c>
      <c r="F16" s="23"/>
      <c r="H16" s="23">
        <v>5682432</v>
      </c>
      <c r="J16" s="23"/>
    </row>
    <row r="17" spans="1:10" ht="21.75" customHeight="1" x14ac:dyDescent="0.2">
      <c r="A17" s="60" t="str">
        <f>'سود سپرده بانکی'!A17</f>
        <v>سپردهای بانک سپه</v>
      </c>
      <c r="B17" s="60"/>
      <c r="D17" s="23">
        <v>40776</v>
      </c>
      <c r="F17" s="23"/>
      <c r="H17" s="23">
        <v>81098</v>
      </c>
      <c r="J17" s="23"/>
    </row>
    <row r="18" spans="1:10" ht="21.75" customHeight="1" thickBot="1" x14ac:dyDescent="0.25">
      <c r="A18" s="62" t="s">
        <v>65</v>
      </c>
      <c r="B18" s="62"/>
      <c r="D18" s="25">
        <f>SUM(D8:D17)</f>
        <v>448916626430</v>
      </c>
      <c r="F18" s="25"/>
      <c r="H18" s="25">
        <f>SUM(H8:H17)</f>
        <v>761079808062</v>
      </c>
      <c r="J18" s="25"/>
    </row>
    <row r="21" spans="1:10" x14ac:dyDescent="0.2">
      <c r="D21" s="18">
        <f>'سود سپرده بانکی'!G23</f>
        <v>448916626430</v>
      </c>
      <c r="H21" s="18">
        <f>'سود سپرده بانکی'!M23</f>
        <v>761079808062</v>
      </c>
    </row>
    <row r="22" spans="1:10" x14ac:dyDescent="0.2">
      <c r="D22" s="18">
        <f>D21-D18</f>
        <v>0</v>
      </c>
      <c r="H22" s="18">
        <f>H21-H18</f>
        <v>0</v>
      </c>
    </row>
  </sheetData>
  <mergeCells count="18">
    <mergeCell ref="A7:B7"/>
    <mergeCell ref="A8:B8"/>
    <mergeCell ref="A9:B9"/>
    <mergeCell ref="A1:J1"/>
    <mergeCell ref="A2:J2"/>
    <mergeCell ref="A3:J3"/>
    <mergeCell ref="B5:J5"/>
    <mergeCell ref="D6:F6"/>
    <mergeCell ref="H6:J6"/>
    <mergeCell ref="A18:B18"/>
    <mergeCell ref="A10:B10"/>
    <mergeCell ref="A11:B11"/>
    <mergeCell ref="A12:B12"/>
    <mergeCell ref="A13:B13"/>
    <mergeCell ref="A14:B14"/>
    <mergeCell ref="A15:B15"/>
    <mergeCell ref="A16:B16"/>
    <mergeCell ref="A17:B17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8"/>
  <sheetViews>
    <sheetView rightToLeft="1" view="pageBreakPreview" zoomScaleNormal="100" zoomScaleSheetLayoutView="100" workbookViewId="0">
      <selection activeCell="F17" sqref="F17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59" t="s">
        <v>0</v>
      </c>
      <c r="B1" s="59"/>
      <c r="C1" s="59"/>
      <c r="D1" s="59"/>
      <c r="E1" s="59"/>
      <c r="F1" s="59"/>
    </row>
    <row r="2" spans="1:6" ht="21.75" customHeight="1" x14ac:dyDescent="0.2">
      <c r="A2" s="59" t="s">
        <v>188</v>
      </c>
      <c r="B2" s="59"/>
      <c r="C2" s="59"/>
      <c r="D2" s="59"/>
      <c r="E2" s="59"/>
      <c r="F2" s="59"/>
    </row>
    <row r="3" spans="1:6" ht="21.75" customHeight="1" x14ac:dyDescent="0.2">
      <c r="A3" s="59" t="s">
        <v>2</v>
      </c>
      <c r="B3" s="59"/>
      <c r="C3" s="59"/>
      <c r="D3" s="59"/>
      <c r="E3" s="59"/>
      <c r="F3" s="59"/>
    </row>
    <row r="4" spans="1:6" ht="14.45" customHeight="1" x14ac:dyDescent="0.2"/>
    <row r="5" spans="1:6" ht="29.1" customHeight="1" x14ac:dyDescent="0.2">
      <c r="A5" s="1" t="s">
        <v>249</v>
      </c>
      <c r="B5" s="63" t="s">
        <v>203</v>
      </c>
      <c r="C5" s="63"/>
      <c r="D5" s="63"/>
      <c r="E5" s="63"/>
      <c r="F5" s="63"/>
    </row>
    <row r="6" spans="1:6" ht="14.45" customHeight="1" x14ac:dyDescent="0.2">
      <c r="D6" s="2" t="s">
        <v>207</v>
      </c>
      <c r="F6" s="2" t="s">
        <v>9</v>
      </c>
    </row>
    <row r="7" spans="1:6" ht="14.45" customHeight="1" x14ac:dyDescent="0.2">
      <c r="A7" s="65" t="s">
        <v>203</v>
      </c>
      <c r="B7" s="65"/>
      <c r="D7" s="4" t="s">
        <v>185</v>
      </c>
      <c r="F7" s="4" t="s">
        <v>185</v>
      </c>
    </row>
    <row r="8" spans="1:6" ht="21.75" customHeight="1" x14ac:dyDescent="0.2">
      <c r="A8" s="68" t="s">
        <v>203</v>
      </c>
      <c r="B8" s="68"/>
      <c r="D8" s="22">
        <v>180671086</v>
      </c>
      <c r="E8" s="18"/>
      <c r="F8" s="22">
        <v>400753347</v>
      </c>
    </row>
    <row r="9" spans="1:6" ht="21.75" customHeight="1" x14ac:dyDescent="0.2">
      <c r="A9" s="60" t="s">
        <v>250</v>
      </c>
      <c r="B9" s="60"/>
      <c r="D9" s="23">
        <v>0</v>
      </c>
      <c r="E9" s="18"/>
      <c r="F9" s="23">
        <v>1753142158</v>
      </c>
    </row>
    <row r="10" spans="1:6" ht="21.75" customHeight="1" x14ac:dyDescent="0.2">
      <c r="A10" s="61" t="s">
        <v>251</v>
      </c>
      <c r="B10" s="61"/>
      <c r="D10" s="24">
        <v>0</v>
      </c>
      <c r="E10" s="18"/>
      <c r="F10" s="24">
        <v>0</v>
      </c>
    </row>
    <row r="11" spans="1:6" ht="21.75" customHeight="1" x14ac:dyDescent="0.2">
      <c r="A11" s="62" t="s">
        <v>65</v>
      </c>
      <c r="B11" s="62"/>
      <c r="D11" s="25">
        <v>180671086</v>
      </c>
      <c r="E11" s="18"/>
      <c r="F11" s="25">
        <v>2153895505</v>
      </c>
    </row>
    <row r="14" spans="1:6" x14ac:dyDescent="0.2">
      <c r="D14" s="18">
        <v>180671086</v>
      </c>
      <c r="E14" s="18"/>
      <c r="F14" s="18">
        <v>400753347</v>
      </c>
    </row>
    <row r="15" spans="1:6" x14ac:dyDescent="0.2">
      <c r="D15" s="18">
        <v>0</v>
      </c>
      <c r="E15" s="18"/>
      <c r="F15" s="18">
        <v>1753142158</v>
      </c>
    </row>
    <row r="16" spans="1:6" x14ac:dyDescent="0.2">
      <c r="D16" s="18">
        <v>0</v>
      </c>
      <c r="E16" s="18"/>
      <c r="F16" s="18">
        <v>0</v>
      </c>
    </row>
    <row r="17" spans="4:6" x14ac:dyDescent="0.2">
      <c r="D17" s="18">
        <f>SUM(D14:D16)</f>
        <v>180671086</v>
      </c>
      <c r="E17" s="18"/>
      <c r="F17" s="18">
        <f>SUM(F14:F16)</f>
        <v>2153895505</v>
      </c>
    </row>
    <row r="18" spans="4:6" x14ac:dyDescent="0.2">
      <c r="D18" s="18">
        <f>D17-D11</f>
        <v>0</v>
      </c>
      <c r="E18" s="18"/>
      <c r="F18" s="18">
        <f>F17-F11</f>
        <v>0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7"/>
  <sheetViews>
    <sheetView rightToLeft="1" view="pageBreakPreview" zoomScaleNormal="100" zoomScaleSheetLayoutView="100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19" ht="21.75" customHeight="1" x14ac:dyDescent="0.2">
      <c r="A2" s="59" t="s">
        <v>188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19" ht="14.45" customHeight="1" x14ac:dyDescent="0.2"/>
    <row r="5" spans="1:19" ht="14.45" customHeight="1" x14ac:dyDescent="0.2">
      <c r="A5" s="63" t="s">
        <v>210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</row>
    <row r="6" spans="1:19" ht="14.45" customHeight="1" x14ac:dyDescent="0.2">
      <c r="A6" s="65" t="s">
        <v>67</v>
      </c>
      <c r="C6" s="65" t="s">
        <v>252</v>
      </c>
      <c r="D6" s="65"/>
      <c r="E6" s="65"/>
      <c r="F6" s="65"/>
      <c r="G6" s="65"/>
      <c r="I6" s="65" t="s">
        <v>207</v>
      </c>
      <c r="J6" s="65"/>
      <c r="K6" s="65"/>
      <c r="L6" s="65"/>
      <c r="M6" s="65"/>
      <c r="O6" s="65" t="s">
        <v>208</v>
      </c>
      <c r="P6" s="65"/>
      <c r="Q6" s="65"/>
      <c r="R6" s="65"/>
      <c r="S6" s="65"/>
    </row>
    <row r="7" spans="1:19" ht="36.75" customHeight="1" x14ac:dyDescent="0.2">
      <c r="A7" s="65"/>
      <c r="C7" s="13" t="s">
        <v>253</v>
      </c>
      <c r="D7" s="3"/>
      <c r="E7" s="13" t="s">
        <v>254</v>
      </c>
      <c r="F7" s="3"/>
      <c r="G7" s="13" t="s">
        <v>255</v>
      </c>
      <c r="I7" s="13" t="s">
        <v>256</v>
      </c>
      <c r="J7" s="3"/>
      <c r="K7" s="13" t="s">
        <v>257</v>
      </c>
      <c r="L7" s="3"/>
      <c r="M7" s="13" t="s">
        <v>258</v>
      </c>
      <c r="O7" s="13" t="s">
        <v>256</v>
      </c>
      <c r="P7" s="3"/>
      <c r="Q7" s="13" t="s">
        <v>257</v>
      </c>
      <c r="R7" s="3"/>
      <c r="S7" s="13" t="s">
        <v>258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7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view="pageBreakPreview" zoomScaleNormal="100" zoomScaleSheetLayoutView="100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21.75" customHeight="1" x14ac:dyDescent="0.2">
      <c r="A2" s="59" t="s">
        <v>188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1" ht="14.45" customHeight="1" x14ac:dyDescent="0.2"/>
    <row r="5" spans="1:11" ht="14.45" customHeight="1" x14ac:dyDescent="0.2">
      <c r="A5" s="63" t="s">
        <v>215</v>
      </c>
      <c r="B5" s="63"/>
      <c r="C5" s="63"/>
      <c r="D5" s="63"/>
      <c r="E5" s="63"/>
      <c r="F5" s="63"/>
      <c r="G5" s="63"/>
      <c r="H5" s="63"/>
      <c r="I5" s="63"/>
      <c r="J5" s="63"/>
      <c r="K5" s="63"/>
    </row>
    <row r="6" spans="1:11" ht="14.45" customHeight="1" x14ac:dyDescent="0.2">
      <c r="I6" s="2" t="s">
        <v>207</v>
      </c>
      <c r="K6" s="2" t="s">
        <v>208</v>
      </c>
    </row>
    <row r="7" spans="1:11" ht="36.75" customHeight="1" x14ac:dyDescent="0.2">
      <c r="A7" s="2" t="s">
        <v>259</v>
      </c>
      <c r="C7" s="12" t="s">
        <v>260</v>
      </c>
      <c r="E7" s="12" t="s">
        <v>261</v>
      </c>
      <c r="G7" s="12" t="s">
        <v>262</v>
      </c>
      <c r="I7" s="13" t="s">
        <v>263</v>
      </c>
      <c r="K7" s="13" t="s">
        <v>263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scale="8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33"/>
  <sheetViews>
    <sheetView rightToLeft="1" view="pageBreakPreview" topLeftCell="A16" zoomScaleNormal="100" zoomScaleSheetLayoutView="100" workbookViewId="0">
      <selection activeCell="M30" sqref="M30"/>
    </sheetView>
  </sheetViews>
  <sheetFormatPr defaultRowHeight="12.75" x14ac:dyDescent="0.2"/>
  <cols>
    <col min="1" max="1" width="36.28515625" customWidth="1"/>
    <col min="2" max="2" width="1.28515625" customWidth="1"/>
    <col min="3" max="3" width="15.7109375" bestFit="1" customWidth="1"/>
    <col min="4" max="4" width="1.28515625" customWidth="1"/>
    <col min="5" max="5" width="12.85546875" bestFit="1" customWidth="1"/>
    <col min="6" max="6" width="1.28515625" customWidth="1"/>
    <col min="7" max="7" width="12.140625" bestFit="1" customWidth="1"/>
    <col min="8" max="8" width="1.28515625" customWidth="1"/>
    <col min="9" max="9" width="17.42578125" bestFit="1" customWidth="1"/>
    <col min="10" max="10" width="1.28515625" customWidth="1"/>
    <col min="11" max="11" width="6.28515625" bestFit="1" customWidth="1"/>
    <col min="12" max="12" width="1.28515625" customWidth="1"/>
    <col min="13" max="13" width="17.42578125" bestFit="1" customWidth="1"/>
    <col min="14" max="14" width="1.28515625" customWidth="1"/>
    <col min="15" max="15" width="19.28515625" bestFit="1" customWidth="1"/>
    <col min="16" max="16" width="1.28515625" customWidth="1"/>
    <col min="17" max="17" width="6.28515625" bestFit="1" customWidth="1"/>
    <col min="18" max="18" width="1.28515625" customWidth="1"/>
    <col min="19" max="19" width="19.28515625" bestFit="1" customWidth="1"/>
    <col min="20" max="20" width="0.28515625" customWidth="1"/>
  </cols>
  <sheetData>
    <row r="1" spans="1:19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19" ht="21.75" customHeight="1" x14ac:dyDescent="0.2">
      <c r="A2" s="59" t="s">
        <v>188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19" ht="14.45" customHeight="1" x14ac:dyDescent="0.2"/>
    <row r="5" spans="1:19" ht="14.45" customHeight="1" x14ac:dyDescent="0.2">
      <c r="A5" s="63" t="s">
        <v>264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</row>
    <row r="6" spans="1:19" ht="14.45" customHeight="1" x14ac:dyDescent="0.2">
      <c r="A6" s="65" t="s">
        <v>191</v>
      </c>
      <c r="I6" s="65" t="s">
        <v>207</v>
      </c>
      <c r="J6" s="65"/>
      <c r="K6" s="65"/>
      <c r="L6" s="65"/>
      <c r="M6" s="65"/>
      <c r="O6" s="65" t="s">
        <v>208</v>
      </c>
      <c r="P6" s="65"/>
      <c r="Q6" s="65"/>
      <c r="R6" s="65"/>
      <c r="S6" s="65"/>
    </row>
    <row r="7" spans="1:19" ht="42" x14ac:dyDescent="0.2">
      <c r="A7" s="65"/>
      <c r="C7" s="12" t="s">
        <v>265</v>
      </c>
      <c r="E7" s="12" t="s">
        <v>107</v>
      </c>
      <c r="G7" s="12" t="s">
        <v>266</v>
      </c>
      <c r="I7" s="13" t="s">
        <v>267</v>
      </c>
      <c r="J7" s="3"/>
      <c r="K7" s="13" t="s">
        <v>257</v>
      </c>
      <c r="L7" s="3"/>
      <c r="M7" s="13" t="s">
        <v>268</v>
      </c>
      <c r="O7" s="13" t="s">
        <v>267</v>
      </c>
      <c r="P7" s="3"/>
      <c r="Q7" s="13" t="s">
        <v>257</v>
      </c>
      <c r="R7" s="3"/>
      <c r="S7" s="13" t="s">
        <v>268</v>
      </c>
    </row>
    <row r="8" spans="1:19" ht="21.75" customHeight="1" x14ac:dyDescent="0.2">
      <c r="A8" s="5" t="s">
        <v>161</v>
      </c>
      <c r="C8" s="3"/>
      <c r="E8" s="5" t="s">
        <v>163</v>
      </c>
      <c r="G8" s="14">
        <v>23</v>
      </c>
      <c r="I8" s="22">
        <v>19013682720</v>
      </c>
      <c r="J8" s="18"/>
      <c r="K8" s="22">
        <v>0</v>
      </c>
      <c r="L8" s="18"/>
      <c r="M8" s="22">
        <f>I8+K8</f>
        <v>19013682720</v>
      </c>
      <c r="N8" s="18"/>
      <c r="O8" s="22">
        <v>19013682720</v>
      </c>
      <c r="P8" s="18"/>
      <c r="Q8" s="22">
        <v>0</v>
      </c>
      <c r="R8" s="18"/>
      <c r="S8" s="45">
        <f>O8+Q8</f>
        <v>19013682720</v>
      </c>
    </row>
    <row r="9" spans="1:19" ht="21.75" customHeight="1" x14ac:dyDescent="0.2">
      <c r="A9" s="7" t="s">
        <v>122</v>
      </c>
      <c r="E9" s="7" t="s">
        <v>124</v>
      </c>
      <c r="G9" s="15">
        <v>23</v>
      </c>
      <c r="I9" s="23">
        <v>55352569589</v>
      </c>
      <c r="J9" s="18"/>
      <c r="K9" s="23">
        <v>0</v>
      </c>
      <c r="L9" s="18"/>
      <c r="M9" s="23">
        <f>I9+K9</f>
        <v>55352569589</v>
      </c>
      <c r="N9" s="18"/>
      <c r="O9" s="23">
        <v>94706865426</v>
      </c>
      <c r="P9" s="18"/>
      <c r="Q9" s="23">
        <v>0</v>
      </c>
      <c r="R9" s="18"/>
      <c r="S9" s="45">
        <f>O9+Q9</f>
        <v>94706865426</v>
      </c>
    </row>
    <row r="10" spans="1:19" ht="21.75" customHeight="1" x14ac:dyDescent="0.2">
      <c r="A10" s="7" t="s">
        <v>158</v>
      </c>
      <c r="E10" s="7" t="s">
        <v>160</v>
      </c>
      <c r="G10" s="15">
        <v>23</v>
      </c>
      <c r="I10" s="23">
        <v>42523795215</v>
      </c>
      <c r="J10" s="18"/>
      <c r="K10" s="23">
        <v>0</v>
      </c>
      <c r="L10" s="18"/>
      <c r="M10" s="45">
        <f t="shared" ref="M10:M25" si="0">I10+K10</f>
        <v>42523795215</v>
      </c>
      <c r="N10" s="18"/>
      <c r="O10" s="23">
        <v>83402787816</v>
      </c>
      <c r="P10" s="18"/>
      <c r="Q10" s="23">
        <v>0</v>
      </c>
      <c r="R10" s="18"/>
      <c r="S10" s="45">
        <f t="shared" ref="S10:S25" si="1">O10+Q10</f>
        <v>83402787816</v>
      </c>
    </row>
    <row r="11" spans="1:19" ht="21.75" customHeight="1" x14ac:dyDescent="0.2">
      <c r="A11" s="7" t="s">
        <v>116</v>
      </c>
      <c r="E11" s="7" t="s">
        <v>118</v>
      </c>
      <c r="G11" s="15">
        <v>26</v>
      </c>
      <c r="I11" s="23">
        <v>62725521758</v>
      </c>
      <c r="J11" s="18"/>
      <c r="K11" s="23">
        <v>0</v>
      </c>
      <c r="L11" s="18"/>
      <c r="M11" s="45">
        <f t="shared" si="0"/>
        <v>62725521758</v>
      </c>
      <c r="N11" s="18"/>
      <c r="O11" s="23">
        <v>123484386516</v>
      </c>
      <c r="P11" s="18"/>
      <c r="Q11" s="23">
        <v>0</v>
      </c>
      <c r="R11" s="18"/>
      <c r="S11" s="45">
        <f t="shared" si="1"/>
        <v>123484386516</v>
      </c>
    </row>
    <row r="12" spans="1:19" ht="21.75" customHeight="1" x14ac:dyDescent="0.2">
      <c r="A12" s="7" t="s">
        <v>155</v>
      </c>
      <c r="E12" s="7" t="s">
        <v>157</v>
      </c>
      <c r="G12" s="15">
        <v>23</v>
      </c>
      <c r="I12" s="23">
        <v>57201182505</v>
      </c>
      <c r="J12" s="18"/>
      <c r="K12" s="23">
        <v>0</v>
      </c>
      <c r="L12" s="18"/>
      <c r="M12" s="45">
        <f t="shared" si="0"/>
        <v>57201182505</v>
      </c>
      <c r="N12" s="18"/>
      <c r="O12" s="23">
        <v>225703987585</v>
      </c>
      <c r="P12" s="18"/>
      <c r="Q12" s="23">
        <v>0</v>
      </c>
      <c r="R12" s="18"/>
      <c r="S12" s="45">
        <f t="shared" si="1"/>
        <v>225703987585</v>
      </c>
    </row>
    <row r="13" spans="1:19" ht="21.75" customHeight="1" x14ac:dyDescent="0.2">
      <c r="A13" s="7" t="s">
        <v>152</v>
      </c>
      <c r="E13" s="7" t="s">
        <v>154</v>
      </c>
      <c r="G13" s="15">
        <v>23</v>
      </c>
      <c r="I13" s="23">
        <v>25256936040</v>
      </c>
      <c r="J13" s="18"/>
      <c r="K13" s="23">
        <v>0</v>
      </c>
      <c r="L13" s="18"/>
      <c r="M13" s="45">
        <f t="shared" si="0"/>
        <v>25256936040</v>
      </c>
      <c r="N13" s="18"/>
      <c r="O13" s="23">
        <v>52515351980</v>
      </c>
      <c r="P13" s="18"/>
      <c r="Q13" s="23">
        <v>0</v>
      </c>
      <c r="R13" s="18"/>
      <c r="S13" s="45">
        <f t="shared" si="1"/>
        <v>52515351980</v>
      </c>
    </row>
    <row r="14" spans="1:19" ht="21.75" customHeight="1" x14ac:dyDescent="0.2">
      <c r="A14" s="7" t="s">
        <v>149</v>
      </c>
      <c r="E14" s="7" t="s">
        <v>151</v>
      </c>
      <c r="G14" s="15">
        <v>23</v>
      </c>
      <c r="I14" s="23">
        <v>48856712928</v>
      </c>
      <c r="J14" s="18"/>
      <c r="K14" s="23">
        <v>0</v>
      </c>
      <c r="L14" s="18"/>
      <c r="M14" s="45">
        <f t="shared" si="0"/>
        <v>48856712928</v>
      </c>
      <c r="N14" s="18"/>
      <c r="O14" s="23">
        <v>98818755074</v>
      </c>
      <c r="P14" s="18"/>
      <c r="Q14" s="23">
        <v>0</v>
      </c>
      <c r="R14" s="18"/>
      <c r="S14" s="45">
        <f t="shared" si="1"/>
        <v>98818755074</v>
      </c>
    </row>
    <row r="15" spans="1:19" ht="21.75" customHeight="1" x14ac:dyDescent="0.2">
      <c r="A15" s="7" t="s">
        <v>146</v>
      </c>
      <c r="E15" s="7" t="s">
        <v>148</v>
      </c>
      <c r="G15" s="15">
        <v>23</v>
      </c>
      <c r="I15" s="23">
        <v>19982472589</v>
      </c>
      <c r="J15" s="18"/>
      <c r="K15" s="23">
        <v>0</v>
      </c>
      <c r="L15" s="18"/>
      <c r="M15" s="45">
        <f t="shared" si="0"/>
        <v>19982472589</v>
      </c>
      <c r="N15" s="18"/>
      <c r="O15" s="23">
        <v>39143550308</v>
      </c>
      <c r="P15" s="18"/>
      <c r="Q15" s="23">
        <v>0</v>
      </c>
      <c r="R15" s="18"/>
      <c r="S15" s="45">
        <f t="shared" si="1"/>
        <v>39143550308</v>
      </c>
    </row>
    <row r="16" spans="1:19" ht="21.75" customHeight="1" x14ac:dyDescent="0.2">
      <c r="A16" s="7" t="s">
        <v>143</v>
      </c>
      <c r="E16" s="7" t="s">
        <v>145</v>
      </c>
      <c r="G16" s="15">
        <v>23</v>
      </c>
      <c r="I16" s="23">
        <v>4154889171</v>
      </c>
      <c r="J16" s="18"/>
      <c r="K16" s="23">
        <v>0</v>
      </c>
      <c r="L16" s="18"/>
      <c r="M16" s="45">
        <f t="shared" si="0"/>
        <v>4154889171</v>
      </c>
      <c r="N16" s="18"/>
      <c r="O16" s="23">
        <v>8149836851</v>
      </c>
      <c r="P16" s="18"/>
      <c r="Q16" s="23">
        <v>0</v>
      </c>
      <c r="R16" s="18"/>
      <c r="S16" s="45">
        <f t="shared" si="1"/>
        <v>8149836851</v>
      </c>
    </row>
    <row r="17" spans="1:19" ht="21.75" customHeight="1" x14ac:dyDescent="0.2">
      <c r="A17" s="7" t="s">
        <v>128</v>
      </c>
      <c r="E17" s="7" t="s">
        <v>130</v>
      </c>
      <c r="G17" s="15">
        <v>23</v>
      </c>
      <c r="I17" s="23">
        <v>29240744770</v>
      </c>
      <c r="J17" s="18"/>
      <c r="K17" s="23">
        <v>0</v>
      </c>
      <c r="L17" s="18"/>
      <c r="M17" s="45">
        <f t="shared" si="0"/>
        <v>29240744770</v>
      </c>
      <c r="N17" s="18"/>
      <c r="O17" s="23">
        <v>57707716340</v>
      </c>
      <c r="P17" s="18"/>
      <c r="Q17" s="23">
        <v>0</v>
      </c>
      <c r="R17" s="18"/>
      <c r="S17" s="45">
        <f t="shared" si="1"/>
        <v>57707716340</v>
      </c>
    </row>
    <row r="18" spans="1:19" ht="21.75" customHeight="1" x14ac:dyDescent="0.2">
      <c r="A18" s="7" t="s">
        <v>140</v>
      </c>
      <c r="E18" s="7" t="s">
        <v>142</v>
      </c>
      <c r="G18" s="15">
        <v>23</v>
      </c>
      <c r="I18" s="23">
        <v>9980373928</v>
      </c>
      <c r="J18" s="18"/>
      <c r="K18" s="23">
        <v>0</v>
      </c>
      <c r="L18" s="18"/>
      <c r="M18" s="45">
        <f t="shared" si="0"/>
        <v>9980373928</v>
      </c>
      <c r="N18" s="18"/>
      <c r="O18" s="23">
        <v>21492792720</v>
      </c>
      <c r="P18" s="18"/>
      <c r="Q18" s="23">
        <v>0</v>
      </c>
      <c r="R18" s="18"/>
      <c r="S18" s="45">
        <f t="shared" si="1"/>
        <v>21492792720</v>
      </c>
    </row>
    <row r="19" spans="1:19" ht="21.75" customHeight="1" x14ac:dyDescent="0.2">
      <c r="A19" s="7" t="s">
        <v>134</v>
      </c>
      <c r="E19" s="7" t="s">
        <v>136</v>
      </c>
      <c r="G19" s="15">
        <v>23</v>
      </c>
      <c r="I19" s="23">
        <v>7159363456</v>
      </c>
      <c r="J19" s="18"/>
      <c r="K19" s="23">
        <v>0</v>
      </c>
      <c r="L19" s="18"/>
      <c r="M19" s="45">
        <f t="shared" si="0"/>
        <v>7159363456</v>
      </c>
      <c r="N19" s="18"/>
      <c r="O19" s="23">
        <v>14045555014</v>
      </c>
      <c r="P19" s="18"/>
      <c r="Q19" s="23">
        <v>0</v>
      </c>
      <c r="R19" s="18"/>
      <c r="S19" s="45">
        <f t="shared" si="1"/>
        <v>14045555014</v>
      </c>
    </row>
    <row r="20" spans="1:19" ht="21.75" customHeight="1" x14ac:dyDescent="0.2">
      <c r="A20" s="7" t="s">
        <v>137</v>
      </c>
      <c r="E20" s="7" t="s">
        <v>139</v>
      </c>
      <c r="G20" s="15">
        <v>23</v>
      </c>
      <c r="I20" s="23">
        <v>4446721612</v>
      </c>
      <c r="J20" s="18"/>
      <c r="K20" s="23">
        <v>0</v>
      </c>
      <c r="L20" s="18"/>
      <c r="M20" s="45">
        <f t="shared" si="0"/>
        <v>4446721612</v>
      </c>
      <c r="N20" s="18"/>
      <c r="O20" s="23">
        <v>8727082007</v>
      </c>
      <c r="P20" s="18"/>
      <c r="Q20" s="23">
        <v>0</v>
      </c>
      <c r="R20" s="18"/>
      <c r="S20" s="45">
        <f t="shared" si="1"/>
        <v>8727082007</v>
      </c>
    </row>
    <row r="21" spans="1:19" ht="21.75" customHeight="1" x14ac:dyDescent="0.2">
      <c r="A21" s="7" t="s">
        <v>125</v>
      </c>
      <c r="E21" s="7" t="s">
        <v>127</v>
      </c>
      <c r="G21" s="15">
        <v>23</v>
      </c>
      <c r="I21" s="23">
        <v>13962674018</v>
      </c>
      <c r="J21" s="18"/>
      <c r="K21" s="23">
        <v>0</v>
      </c>
      <c r="L21" s="18"/>
      <c r="M21" s="45">
        <f t="shared" si="0"/>
        <v>13962674018</v>
      </c>
      <c r="N21" s="18"/>
      <c r="O21" s="23">
        <v>28123080996</v>
      </c>
      <c r="P21" s="18"/>
      <c r="Q21" s="23">
        <v>0</v>
      </c>
      <c r="R21" s="18"/>
      <c r="S21" s="45">
        <f t="shared" si="1"/>
        <v>28123080996</v>
      </c>
    </row>
    <row r="22" spans="1:19" ht="21.75" customHeight="1" x14ac:dyDescent="0.2">
      <c r="A22" s="44" t="s">
        <v>131</v>
      </c>
      <c r="E22" s="44" t="s">
        <v>133</v>
      </c>
      <c r="G22" s="15">
        <v>18</v>
      </c>
      <c r="I22" s="45">
        <v>22396327411</v>
      </c>
      <c r="J22" s="18"/>
      <c r="K22" s="45">
        <v>0</v>
      </c>
      <c r="L22" s="18"/>
      <c r="M22" s="45">
        <f t="shared" si="0"/>
        <v>22396327411</v>
      </c>
      <c r="N22" s="18"/>
      <c r="O22" s="45">
        <v>45642073903</v>
      </c>
      <c r="P22" s="18"/>
      <c r="Q22" s="45">
        <v>0</v>
      </c>
      <c r="R22" s="18"/>
      <c r="S22" s="45">
        <f t="shared" si="1"/>
        <v>45642073903</v>
      </c>
    </row>
    <row r="23" spans="1:19" ht="21.75" customHeight="1" x14ac:dyDescent="0.2">
      <c r="A23" s="44" t="s">
        <v>109</v>
      </c>
      <c r="E23" s="44" t="s">
        <v>112</v>
      </c>
      <c r="G23" s="15">
        <v>19</v>
      </c>
      <c r="I23" s="45">
        <v>165539937160</v>
      </c>
      <c r="J23" s="18"/>
      <c r="K23" s="45">
        <v>0</v>
      </c>
      <c r="L23" s="18"/>
      <c r="M23" s="45">
        <f t="shared" si="0"/>
        <v>165539937160</v>
      </c>
      <c r="N23" s="18"/>
      <c r="O23" s="45">
        <v>320788430620</v>
      </c>
      <c r="P23" s="18"/>
      <c r="Q23" s="45">
        <v>0</v>
      </c>
      <c r="R23" s="18"/>
      <c r="S23" s="45">
        <f t="shared" si="1"/>
        <v>320788430620</v>
      </c>
    </row>
    <row r="24" spans="1:19" ht="21.75" customHeight="1" x14ac:dyDescent="0.2">
      <c r="A24" s="44" t="s">
        <v>119</v>
      </c>
      <c r="E24" s="44" t="s">
        <v>121</v>
      </c>
      <c r="G24" s="15">
        <v>19</v>
      </c>
      <c r="I24" s="45">
        <v>27367258926</v>
      </c>
      <c r="J24" s="18"/>
      <c r="K24" s="45">
        <v>0</v>
      </c>
      <c r="L24" s="18"/>
      <c r="M24" s="45">
        <f t="shared" si="0"/>
        <v>27367258926</v>
      </c>
      <c r="N24" s="18"/>
      <c r="O24" s="45">
        <v>84104305419</v>
      </c>
      <c r="P24" s="18"/>
      <c r="Q24" s="45">
        <v>0</v>
      </c>
      <c r="R24" s="18"/>
      <c r="S24" s="45">
        <f t="shared" si="1"/>
        <v>84104305419</v>
      </c>
    </row>
    <row r="25" spans="1:19" ht="21.75" customHeight="1" x14ac:dyDescent="0.2">
      <c r="A25" s="44" t="s">
        <v>287</v>
      </c>
      <c r="C25" s="53"/>
      <c r="E25" s="55"/>
      <c r="G25" s="15"/>
      <c r="I25" s="45">
        <v>3830229180</v>
      </c>
      <c r="J25" s="18"/>
      <c r="K25" s="45">
        <v>0</v>
      </c>
      <c r="L25" s="18"/>
      <c r="M25" s="45">
        <f t="shared" si="0"/>
        <v>3830229180</v>
      </c>
      <c r="N25" s="18"/>
      <c r="O25" s="45">
        <v>7660458360</v>
      </c>
      <c r="P25" s="18"/>
      <c r="Q25" s="45">
        <v>0</v>
      </c>
      <c r="R25" s="18"/>
      <c r="S25" s="45">
        <f t="shared" si="1"/>
        <v>7660458360</v>
      </c>
    </row>
    <row r="26" spans="1:19" ht="21.75" customHeight="1" thickBot="1" x14ac:dyDescent="0.25">
      <c r="A26" s="10" t="s">
        <v>65</v>
      </c>
      <c r="C26" s="11"/>
      <c r="E26" s="11"/>
      <c r="G26" s="11"/>
      <c r="I26" s="25">
        <v>615161163796</v>
      </c>
      <c r="J26" s="18"/>
      <c r="K26" s="25">
        <v>0</v>
      </c>
      <c r="L26" s="18"/>
      <c r="M26" s="25">
        <f>SUM(M8:M25)</f>
        <v>618991392976</v>
      </c>
      <c r="N26" s="18"/>
      <c r="O26" s="25">
        <v>1325570241295</v>
      </c>
      <c r="P26" s="18"/>
      <c r="Q26" s="25">
        <v>0</v>
      </c>
      <c r="R26" s="18"/>
      <c r="S26" s="25">
        <f>SUM(S8:S25)</f>
        <v>1333230699655</v>
      </c>
    </row>
    <row r="29" spans="1:19" x14ac:dyDescent="0.2">
      <c r="M29" s="18">
        <v>618991392976</v>
      </c>
      <c r="S29" s="18">
        <v>1333230699655</v>
      </c>
    </row>
    <row r="30" spans="1:19" x14ac:dyDescent="0.2">
      <c r="M30" s="18">
        <f>M29-M26</f>
        <v>0</v>
      </c>
      <c r="S30" s="18">
        <f>S29-S26</f>
        <v>0</v>
      </c>
    </row>
    <row r="33" spans="19:19" x14ac:dyDescent="0.2">
      <c r="S33" s="53"/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scale="76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4"/>
  <sheetViews>
    <sheetView rightToLeft="1" view="pageBreakPreview" zoomScaleNormal="100" zoomScaleSheetLayoutView="100" workbookViewId="0">
      <selection activeCell="K17" sqref="K17"/>
    </sheetView>
  </sheetViews>
  <sheetFormatPr defaultRowHeight="12.75" x14ac:dyDescent="0.2"/>
  <cols>
    <col min="1" max="1" width="36.85546875" bestFit="1" customWidth="1"/>
    <col min="2" max="2" width="1.28515625" customWidth="1"/>
    <col min="3" max="3" width="17" style="18" bestFit="1" customWidth="1"/>
    <col min="4" max="4" width="1.28515625" style="18" customWidth="1"/>
    <col min="5" max="5" width="14.42578125" style="18" bestFit="1" customWidth="1"/>
    <col min="6" max="6" width="1.28515625" style="18" customWidth="1"/>
    <col min="7" max="7" width="17.42578125" style="18" bestFit="1" customWidth="1"/>
    <col min="8" max="8" width="1.28515625" style="18" customWidth="1"/>
    <col min="9" max="9" width="17.28515625" style="18" bestFit="1" customWidth="1"/>
    <col min="10" max="10" width="1.28515625" style="18" customWidth="1"/>
    <col min="11" max="11" width="15.5703125" style="18" bestFit="1" customWidth="1"/>
    <col min="12" max="12" width="1.28515625" style="18" customWidth="1"/>
    <col min="13" max="13" width="17.42578125" style="18" bestFit="1" customWidth="1"/>
    <col min="14" max="14" width="0.28515625" customWidth="1"/>
  </cols>
  <sheetData>
    <row r="1" spans="1:13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21.75" customHeight="1" x14ac:dyDescent="0.2">
      <c r="A2" s="59" t="s">
        <v>188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3" ht="14.45" customHeight="1" x14ac:dyDescent="0.2"/>
    <row r="5" spans="1:13" ht="14.45" customHeight="1" x14ac:dyDescent="0.2">
      <c r="A5" s="63" t="s">
        <v>269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1:13" ht="14.45" customHeight="1" x14ac:dyDescent="0.2">
      <c r="A6" s="65" t="s">
        <v>191</v>
      </c>
      <c r="C6" s="64" t="s">
        <v>207</v>
      </c>
      <c r="D6" s="64"/>
      <c r="E6" s="64"/>
      <c r="F6" s="64"/>
      <c r="G6" s="64"/>
      <c r="I6" s="64" t="s">
        <v>208</v>
      </c>
      <c r="J6" s="64"/>
      <c r="K6" s="64"/>
      <c r="L6" s="64"/>
      <c r="M6" s="64"/>
    </row>
    <row r="7" spans="1:13" ht="29.1" customHeight="1" x14ac:dyDescent="0.2">
      <c r="A7" s="65"/>
      <c r="C7" s="37" t="s">
        <v>267</v>
      </c>
      <c r="D7" s="19"/>
      <c r="E7" s="37" t="s">
        <v>257</v>
      </c>
      <c r="F7" s="19"/>
      <c r="G7" s="37" t="s">
        <v>268</v>
      </c>
      <c r="I7" s="37" t="s">
        <v>267</v>
      </c>
      <c r="J7" s="19"/>
      <c r="K7" s="37" t="s">
        <v>257</v>
      </c>
      <c r="L7" s="19"/>
      <c r="M7" s="37" t="s">
        <v>268</v>
      </c>
    </row>
    <row r="8" spans="1:13" ht="21.75" customHeight="1" x14ac:dyDescent="0.2">
      <c r="A8" s="44" t="s">
        <v>288</v>
      </c>
      <c r="B8" s="56"/>
      <c r="C8" s="30">
        <v>10692</v>
      </c>
      <c r="D8" s="57"/>
      <c r="E8" s="30">
        <v>0</v>
      </c>
      <c r="F8" s="57"/>
      <c r="G8" s="30">
        <f t="shared" ref="G8:G17" si="0">C8+E8</f>
        <v>10692</v>
      </c>
      <c r="H8" s="57"/>
      <c r="I8" s="30">
        <v>6695635608</v>
      </c>
      <c r="J8" s="57"/>
      <c r="K8" s="30">
        <v>0</v>
      </c>
      <c r="L8" s="57"/>
      <c r="M8" s="30">
        <f t="shared" ref="M8:M17" si="1">I8+K8</f>
        <v>6695635608</v>
      </c>
    </row>
    <row r="9" spans="1:13" ht="21.75" customHeight="1" x14ac:dyDescent="0.2">
      <c r="A9" s="44" t="s">
        <v>289</v>
      </c>
      <c r="B9" s="56"/>
      <c r="C9" s="30">
        <v>105622372799</v>
      </c>
      <c r="D9" s="57"/>
      <c r="E9" s="30">
        <v>-60634113</v>
      </c>
      <c r="F9" s="57"/>
      <c r="G9" s="30">
        <f t="shared" si="0"/>
        <v>105561738686</v>
      </c>
      <c r="H9" s="57"/>
      <c r="I9" s="30">
        <v>198634580799</v>
      </c>
      <c r="J9" s="57"/>
      <c r="K9" s="30">
        <v>-859534115</v>
      </c>
      <c r="L9" s="57"/>
      <c r="M9" s="30">
        <f t="shared" si="1"/>
        <v>197775046684</v>
      </c>
    </row>
    <row r="10" spans="1:13" ht="21.75" customHeight="1" x14ac:dyDescent="0.2">
      <c r="A10" s="44" t="s">
        <v>290</v>
      </c>
      <c r="B10" s="56"/>
      <c r="C10" s="30">
        <v>161346131375</v>
      </c>
      <c r="D10" s="57"/>
      <c r="E10" s="30">
        <v>-380378686</v>
      </c>
      <c r="F10" s="57"/>
      <c r="G10" s="30">
        <f t="shared" si="0"/>
        <v>160965752689</v>
      </c>
      <c r="H10" s="57"/>
      <c r="I10" s="30">
        <v>180763117662</v>
      </c>
      <c r="J10" s="57"/>
      <c r="K10" s="30">
        <v>-397923956</v>
      </c>
      <c r="L10" s="57"/>
      <c r="M10" s="30">
        <f t="shared" si="1"/>
        <v>180365193706</v>
      </c>
    </row>
    <row r="11" spans="1:13" ht="21.75" customHeight="1" x14ac:dyDescent="0.2">
      <c r="A11" s="44" t="s">
        <v>291</v>
      </c>
      <c r="B11" s="56"/>
      <c r="C11" s="30">
        <v>5171</v>
      </c>
      <c r="D11" s="57"/>
      <c r="E11" s="30">
        <v>0</v>
      </c>
      <c r="F11" s="57"/>
      <c r="G11" s="30">
        <f t="shared" si="0"/>
        <v>5171</v>
      </c>
      <c r="H11" s="57"/>
      <c r="I11" s="30">
        <v>27243846463</v>
      </c>
      <c r="J11" s="57"/>
      <c r="K11" s="30">
        <v>0</v>
      </c>
      <c r="L11" s="57"/>
      <c r="M11" s="30">
        <f t="shared" si="1"/>
        <v>27243846463</v>
      </c>
    </row>
    <row r="12" spans="1:13" ht="21.75" customHeight="1" x14ac:dyDescent="0.2">
      <c r="A12" s="44" t="s">
        <v>292</v>
      </c>
      <c r="B12" s="56"/>
      <c r="C12" s="30">
        <v>153889854968</v>
      </c>
      <c r="D12" s="57"/>
      <c r="E12" s="30">
        <v>-152617462</v>
      </c>
      <c r="F12" s="57"/>
      <c r="G12" s="30">
        <f t="shared" si="0"/>
        <v>153737237506</v>
      </c>
      <c r="H12" s="57"/>
      <c r="I12" s="30">
        <v>301001442704</v>
      </c>
      <c r="J12" s="57"/>
      <c r="K12" s="30">
        <v>-958789541</v>
      </c>
      <c r="L12" s="57"/>
      <c r="M12" s="30">
        <f t="shared" si="1"/>
        <v>300042653163</v>
      </c>
    </row>
    <row r="13" spans="1:13" ht="21.75" customHeight="1" x14ac:dyDescent="0.2">
      <c r="A13" s="39" t="s">
        <v>293</v>
      </c>
      <c r="B13" s="56"/>
      <c r="C13" s="30">
        <v>5512990142</v>
      </c>
      <c r="D13" s="57"/>
      <c r="E13" s="30">
        <v>-24978405</v>
      </c>
      <c r="F13" s="57"/>
      <c r="G13" s="30">
        <f t="shared" si="0"/>
        <v>5488011737</v>
      </c>
      <c r="H13" s="57"/>
      <c r="I13" s="30">
        <v>26061733200</v>
      </c>
      <c r="J13" s="57"/>
      <c r="K13" s="30">
        <v>-268438708</v>
      </c>
      <c r="L13" s="57"/>
      <c r="M13" s="30">
        <f t="shared" si="1"/>
        <v>25793294492</v>
      </c>
    </row>
    <row r="14" spans="1:13" ht="21.75" customHeight="1" x14ac:dyDescent="0.2">
      <c r="A14" s="44" t="s">
        <v>294</v>
      </c>
      <c r="B14" s="56"/>
      <c r="C14" s="45">
        <v>23287671225</v>
      </c>
      <c r="D14" s="57"/>
      <c r="E14" s="45">
        <v>-129432349</v>
      </c>
      <c r="F14" s="57"/>
      <c r="G14" s="45">
        <f t="shared" si="0"/>
        <v>23158238876</v>
      </c>
      <c r="H14" s="57"/>
      <c r="I14" s="45">
        <v>23287671225</v>
      </c>
      <c r="J14" s="57"/>
      <c r="K14" s="45">
        <v>-129432349</v>
      </c>
      <c r="L14" s="57"/>
      <c r="M14" s="45">
        <f t="shared" si="1"/>
        <v>23158238876</v>
      </c>
    </row>
    <row r="15" spans="1:13" ht="21.75" customHeight="1" x14ac:dyDescent="0.2">
      <c r="A15" s="44" t="s">
        <v>295</v>
      </c>
      <c r="B15" s="56"/>
      <c r="C15" s="45">
        <v>67468</v>
      </c>
      <c r="D15" s="57"/>
      <c r="E15" s="45">
        <v>0</v>
      </c>
      <c r="F15" s="57"/>
      <c r="G15" s="45">
        <f t="shared" si="0"/>
        <v>67468</v>
      </c>
      <c r="H15" s="57"/>
      <c r="I15" s="45">
        <v>135540</v>
      </c>
      <c r="J15" s="57"/>
      <c r="K15" s="45">
        <v>0</v>
      </c>
      <c r="L15" s="57"/>
      <c r="M15" s="45">
        <f t="shared" si="1"/>
        <v>135540</v>
      </c>
    </row>
    <row r="16" spans="1:13" ht="21.75" customHeight="1" x14ac:dyDescent="0.2">
      <c r="A16" s="44" t="s">
        <v>296</v>
      </c>
      <c r="B16" s="56"/>
      <c r="C16" s="45">
        <v>5522829</v>
      </c>
      <c r="D16" s="57"/>
      <c r="E16" s="45">
        <v>0</v>
      </c>
      <c r="F16" s="57"/>
      <c r="G16" s="45">
        <f t="shared" si="0"/>
        <v>5522829</v>
      </c>
      <c r="H16" s="57"/>
      <c r="I16" s="45">
        <v>5682432</v>
      </c>
      <c r="J16" s="57"/>
      <c r="K16" s="45">
        <v>0</v>
      </c>
      <c r="L16" s="57"/>
      <c r="M16" s="45">
        <f t="shared" si="1"/>
        <v>5682432</v>
      </c>
    </row>
    <row r="17" spans="1:13" ht="21.75" customHeight="1" x14ac:dyDescent="0.2">
      <c r="A17" s="44" t="s">
        <v>297</v>
      </c>
      <c r="B17" s="56"/>
      <c r="C17" s="45">
        <v>40776</v>
      </c>
      <c r="D17" s="57"/>
      <c r="E17" s="45">
        <v>0</v>
      </c>
      <c r="F17" s="57"/>
      <c r="G17" s="45">
        <f t="shared" si="0"/>
        <v>40776</v>
      </c>
      <c r="H17" s="57"/>
      <c r="I17" s="45">
        <v>81098</v>
      </c>
      <c r="J17" s="57"/>
      <c r="K17" s="45">
        <v>0</v>
      </c>
      <c r="L17" s="57"/>
      <c r="M17" s="45">
        <f t="shared" si="1"/>
        <v>81098</v>
      </c>
    </row>
    <row r="18" spans="1:13" ht="21.75" customHeight="1" thickBot="1" x14ac:dyDescent="0.25">
      <c r="A18" s="10" t="s">
        <v>65</v>
      </c>
      <c r="C18" s="25">
        <f>SUM(C8:C17)</f>
        <v>449664667445</v>
      </c>
      <c r="E18" s="25">
        <f>SUM(E8:E17)</f>
        <v>-748041015</v>
      </c>
      <c r="G18" s="25">
        <f>SUM(G8:G17)</f>
        <v>448916626430</v>
      </c>
      <c r="I18" s="25">
        <f>SUM(I8:I17)</f>
        <v>763693926731</v>
      </c>
      <c r="K18" s="25">
        <f>SUM(K8:K17)</f>
        <v>-2614118669</v>
      </c>
      <c r="M18" s="25">
        <f>SUM(M8:M17)</f>
        <v>761079808062</v>
      </c>
    </row>
    <row r="21" spans="1:13" x14ac:dyDescent="0.2">
      <c r="G21" s="18">
        <v>449664667445</v>
      </c>
      <c r="M21" s="18">
        <v>763693926731</v>
      </c>
    </row>
    <row r="22" spans="1:13" x14ac:dyDescent="0.2">
      <c r="G22" s="18">
        <v>-748041015</v>
      </c>
      <c r="M22" s="18">
        <v>-2614118669</v>
      </c>
    </row>
    <row r="23" spans="1:13" x14ac:dyDescent="0.2">
      <c r="G23" s="18">
        <f>SUM(G21:G22)</f>
        <v>448916626430</v>
      </c>
      <c r="M23" s="18">
        <f>SUM(M21:M22)</f>
        <v>761079808062</v>
      </c>
    </row>
    <row r="24" spans="1:13" x14ac:dyDescent="0.2">
      <c r="G24" s="18">
        <f>G23-G18</f>
        <v>0</v>
      </c>
      <c r="M24" s="18">
        <f>M23-M18</f>
        <v>0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59"/>
  <sheetViews>
    <sheetView rightToLeft="1" view="pageBreakPreview" topLeftCell="A37" zoomScaleNormal="100" zoomScaleSheetLayoutView="100" workbookViewId="0">
      <selection activeCell="AA10" sqref="AA10"/>
    </sheetView>
  </sheetViews>
  <sheetFormatPr defaultRowHeight="12.75" x14ac:dyDescent="0.2"/>
  <cols>
    <col min="1" max="2" width="2.5703125" customWidth="1"/>
    <col min="3" max="3" width="23.42578125" customWidth="1"/>
    <col min="4" max="4" width="1.28515625" customWidth="1"/>
    <col min="5" max="5" width="13.7109375" style="18" bestFit="1" customWidth="1"/>
    <col min="6" max="6" width="1.28515625" style="18" customWidth="1"/>
    <col min="7" max="7" width="19.28515625" style="18" bestFit="1" customWidth="1"/>
    <col min="8" max="8" width="1.28515625" style="18" customWidth="1"/>
    <col min="9" max="9" width="19.140625" style="18" bestFit="1" customWidth="1"/>
    <col min="10" max="10" width="1.28515625" style="18" customWidth="1"/>
    <col min="11" max="11" width="11.28515625" style="18" bestFit="1" customWidth="1"/>
    <col min="12" max="12" width="1.28515625" style="18" customWidth="1"/>
    <col min="13" max="13" width="14.42578125" style="18" bestFit="1" customWidth="1"/>
    <col min="14" max="14" width="1.28515625" style="18" customWidth="1"/>
    <col min="15" max="15" width="12" style="18" bestFit="1" customWidth="1"/>
    <col min="16" max="16" width="1.28515625" style="18" customWidth="1"/>
    <col min="17" max="17" width="11.7109375" style="18" bestFit="1" customWidth="1"/>
    <col min="18" max="18" width="1.28515625" style="18" customWidth="1"/>
    <col min="19" max="19" width="13.7109375" style="18" bestFit="1" customWidth="1"/>
    <col min="20" max="20" width="1.28515625" style="18" customWidth="1"/>
    <col min="21" max="21" width="17.7109375" style="18" bestFit="1" customWidth="1"/>
    <col min="22" max="22" width="1.28515625" style="18" customWidth="1"/>
    <col min="23" max="23" width="19.28515625" style="18" bestFit="1" customWidth="1"/>
    <col min="24" max="24" width="1.28515625" style="18" customWidth="1"/>
    <col min="25" max="25" width="19.140625" style="18" bestFit="1" customWidth="1"/>
    <col min="26" max="26" width="1.28515625" customWidth="1"/>
    <col min="27" max="27" width="18.28515625" bestFit="1" customWidth="1"/>
    <col min="28" max="28" width="2.28515625" customWidth="1"/>
  </cols>
  <sheetData>
    <row r="1" spans="1:29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</row>
    <row r="2" spans="1:29" ht="21.75" customHeight="1" x14ac:dyDescent="0.2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</row>
    <row r="3" spans="1:29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</row>
    <row r="4" spans="1:29" ht="14.45" customHeight="1" x14ac:dyDescent="0.2">
      <c r="A4" s="1" t="s">
        <v>3</v>
      </c>
      <c r="B4" s="63" t="s">
        <v>4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</row>
    <row r="5" spans="1:29" ht="14.45" customHeight="1" x14ac:dyDescent="0.2">
      <c r="A5" s="63" t="s">
        <v>5</v>
      </c>
      <c r="B5" s="63"/>
      <c r="C5" s="63" t="s">
        <v>6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</row>
    <row r="6" spans="1:29" ht="14.45" customHeight="1" x14ac:dyDescent="0.2">
      <c r="E6" s="66" t="s">
        <v>7</v>
      </c>
      <c r="F6" s="66"/>
      <c r="G6" s="66"/>
      <c r="H6" s="66"/>
      <c r="I6" s="66"/>
      <c r="K6" s="64" t="s">
        <v>8</v>
      </c>
      <c r="L6" s="64"/>
      <c r="M6" s="64"/>
      <c r="N6" s="64"/>
      <c r="O6" s="64"/>
      <c r="P6" s="64"/>
      <c r="Q6" s="64"/>
      <c r="S6" s="65" t="s">
        <v>9</v>
      </c>
      <c r="T6" s="65"/>
      <c r="U6" s="65"/>
      <c r="V6" s="65"/>
      <c r="W6" s="65"/>
      <c r="X6" s="65"/>
      <c r="Y6" s="65"/>
      <c r="Z6" s="65"/>
      <c r="AA6" s="65"/>
    </row>
    <row r="7" spans="1:29" ht="14.45" customHeight="1" x14ac:dyDescent="0.2">
      <c r="F7" s="29"/>
      <c r="G7" s="29"/>
      <c r="H7" s="29"/>
      <c r="I7" s="29"/>
      <c r="K7" s="67" t="s">
        <v>10</v>
      </c>
      <c r="L7" s="67"/>
      <c r="M7" s="67"/>
      <c r="N7" s="19"/>
      <c r="O7" s="67" t="s">
        <v>11</v>
      </c>
      <c r="P7" s="67"/>
      <c r="Q7" s="67"/>
      <c r="S7" s="19"/>
      <c r="T7" s="19"/>
      <c r="U7" s="19"/>
      <c r="V7" s="19"/>
      <c r="W7" s="19"/>
      <c r="X7" s="19"/>
      <c r="Y7" s="19"/>
      <c r="Z7" s="3"/>
      <c r="AA7" s="3"/>
    </row>
    <row r="8" spans="1:29" ht="14.45" customHeight="1" x14ac:dyDescent="0.2">
      <c r="A8" s="65" t="s">
        <v>12</v>
      </c>
      <c r="B8" s="65"/>
      <c r="C8" s="65"/>
      <c r="E8" s="20" t="s">
        <v>13</v>
      </c>
      <c r="G8" s="20" t="s">
        <v>14</v>
      </c>
      <c r="I8" s="20" t="s">
        <v>15</v>
      </c>
      <c r="K8" s="21" t="s">
        <v>13</v>
      </c>
      <c r="L8" s="19"/>
      <c r="M8" s="21" t="s">
        <v>14</v>
      </c>
      <c r="O8" s="21" t="s">
        <v>13</v>
      </c>
      <c r="P8" s="19"/>
      <c r="Q8" s="21" t="s">
        <v>16</v>
      </c>
      <c r="S8" s="20" t="s">
        <v>13</v>
      </c>
      <c r="U8" s="20" t="s">
        <v>17</v>
      </c>
      <c r="W8" s="20" t="s">
        <v>14</v>
      </c>
      <c r="Y8" s="20" t="s">
        <v>15</v>
      </c>
      <c r="AA8" s="2" t="s">
        <v>18</v>
      </c>
    </row>
    <row r="9" spans="1:29" ht="21.75" customHeight="1" x14ac:dyDescent="0.2">
      <c r="A9" s="68" t="s">
        <v>19</v>
      </c>
      <c r="B9" s="68"/>
      <c r="C9" s="68"/>
      <c r="E9" s="28">
        <v>1675000</v>
      </c>
      <c r="G9" s="22">
        <v>7056959384</v>
      </c>
      <c r="I9" s="22">
        <v>6902502994.25</v>
      </c>
      <c r="K9" s="22">
        <v>0</v>
      </c>
      <c r="M9" s="22">
        <v>0</v>
      </c>
      <c r="O9" s="22">
        <v>0</v>
      </c>
      <c r="Q9" s="22">
        <v>0</v>
      </c>
      <c r="S9" s="22">
        <v>1675000</v>
      </c>
      <c r="U9" s="22">
        <v>4120</v>
      </c>
      <c r="W9" s="22">
        <v>7056959384</v>
      </c>
      <c r="Y9" s="22">
        <v>6847655270</v>
      </c>
      <c r="AA9" s="41">
        <f t="shared" ref="AA9:AA52" si="0">Y9/43469233317905</f>
        <v>1.5752877949148109E-4</v>
      </c>
      <c r="AC9" s="52">
        <f>S9-(E9+K9+O9)</f>
        <v>0</v>
      </c>
    </row>
    <row r="10" spans="1:29" ht="21.75" customHeight="1" x14ac:dyDescent="0.2">
      <c r="A10" s="60" t="s">
        <v>20</v>
      </c>
      <c r="B10" s="60"/>
      <c r="C10" s="60"/>
      <c r="E10" s="26">
        <v>112475463</v>
      </c>
      <c r="G10" s="23">
        <v>109811516006</v>
      </c>
      <c r="I10" s="23">
        <v>97432062156.791702</v>
      </c>
      <c r="K10" s="23">
        <v>0</v>
      </c>
      <c r="M10" s="23">
        <v>0</v>
      </c>
      <c r="O10" s="23">
        <v>0</v>
      </c>
      <c r="Q10" s="23">
        <v>0</v>
      </c>
      <c r="S10" s="23">
        <v>112475463</v>
      </c>
      <c r="U10" s="23">
        <v>941</v>
      </c>
      <c r="W10" s="23">
        <v>109811516006</v>
      </c>
      <c r="Y10" s="23">
        <v>105021272038.42</v>
      </c>
      <c r="AA10" s="41">
        <f t="shared" si="0"/>
        <v>2.4159908979844297E-3</v>
      </c>
      <c r="AC10" s="52">
        <f t="shared" ref="AC10:AC54" si="1">S10-(E10+K10+O10)</f>
        <v>0</v>
      </c>
    </row>
    <row r="11" spans="1:29" ht="21.75" customHeight="1" x14ac:dyDescent="0.2">
      <c r="A11" s="60" t="s">
        <v>21</v>
      </c>
      <c r="B11" s="60"/>
      <c r="C11" s="60"/>
      <c r="E11" s="26">
        <v>30097</v>
      </c>
      <c r="G11" s="23">
        <v>53472954</v>
      </c>
      <c r="I11" s="23">
        <v>55517827.003210001</v>
      </c>
      <c r="K11" s="23">
        <v>0</v>
      </c>
      <c r="M11" s="23">
        <v>0</v>
      </c>
      <c r="O11" s="23">
        <v>0</v>
      </c>
      <c r="Q11" s="23">
        <v>0</v>
      </c>
      <c r="S11" s="23">
        <v>30097</v>
      </c>
      <c r="U11" s="23">
        <v>1783</v>
      </c>
      <c r="W11" s="23">
        <v>53472954</v>
      </c>
      <c r="Y11" s="23">
        <v>53248136.388769999</v>
      </c>
      <c r="AA11" s="41">
        <f t="shared" si="0"/>
        <v>1.2249614802117309E-6</v>
      </c>
      <c r="AC11" s="52">
        <f t="shared" si="1"/>
        <v>0</v>
      </c>
    </row>
    <row r="12" spans="1:29" ht="21.75" customHeight="1" x14ac:dyDescent="0.2">
      <c r="A12" s="60" t="s">
        <v>22</v>
      </c>
      <c r="B12" s="60"/>
      <c r="C12" s="60"/>
      <c r="E12" s="26">
        <v>4400011</v>
      </c>
      <c r="G12" s="23">
        <v>30719840741</v>
      </c>
      <c r="I12" s="23">
        <v>26850893327.065498</v>
      </c>
      <c r="K12" s="23">
        <v>838661</v>
      </c>
      <c r="M12" s="23">
        <v>0</v>
      </c>
      <c r="O12" s="23">
        <v>0</v>
      </c>
      <c r="Q12" s="23">
        <v>0</v>
      </c>
      <c r="S12" s="23">
        <v>5238672</v>
      </c>
      <c r="U12" s="23">
        <v>5180</v>
      </c>
      <c r="W12" s="23">
        <v>30719840741</v>
      </c>
      <c r="Y12" s="23">
        <v>26926557198.979198</v>
      </c>
      <c r="AA12" s="41">
        <f t="shared" si="0"/>
        <v>6.1943943207040956E-4</v>
      </c>
      <c r="AC12" s="52">
        <f t="shared" si="1"/>
        <v>0</v>
      </c>
    </row>
    <row r="13" spans="1:29" ht="21.75" customHeight="1" x14ac:dyDescent="0.2">
      <c r="A13" s="60" t="s">
        <v>23</v>
      </c>
      <c r="B13" s="60"/>
      <c r="C13" s="60"/>
      <c r="E13" s="26">
        <v>6700000</v>
      </c>
      <c r="G13" s="23">
        <v>58083444820</v>
      </c>
      <c r="I13" s="23">
        <v>46138570460</v>
      </c>
      <c r="K13" s="23">
        <v>0</v>
      </c>
      <c r="M13" s="23">
        <v>0</v>
      </c>
      <c r="O13" s="23">
        <v>0</v>
      </c>
      <c r="Q13" s="23">
        <v>0</v>
      </c>
      <c r="S13" s="23">
        <v>6700000</v>
      </c>
      <c r="U13" s="23">
        <v>6940</v>
      </c>
      <c r="W13" s="23">
        <v>58083444820</v>
      </c>
      <c r="Y13" s="23">
        <v>46138570460</v>
      </c>
      <c r="AA13" s="41">
        <f t="shared" si="0"/>
        <v>1.0614075045348337E-3</v>
      </c>
      <c r="AC13" s="52">
        <f t="shared" si="1"/>
        <v>0</v>
      </c>
    </row>
    <row r="14" spans="1:29" ht="21.75" customHeight="1" x14ac:dyDescent="0.2">
      <c r="A14" s="60" t="s">
        <v>24</v>
      </c>
      <c r="B14" s="60"/>
      <c r="C14" s="60"/>
      <c r="E14" s="26">
        <v>13760101</v>
      </c>
      <c r="G14" s="23">
        <v>49662532271</v>
      </c>
      <c r="I14" s="23">
        <v>42217349916.382797</v>
      </c>
      <c r="K14" s="23">
        <v>0</v>
      </c>
      <c r="M14" s="23">
        <v>0</v>
      </c>
      <c r="O14" s="23">
        <v>0</v>
      </c>
      <c r="Q14" s="23">
        <v>0</v>
      </c>
      <c r="S14" s="23">
        <v>13760101</v>
      </c>
      <c r="U14" s="23">
        <v>3092</v>
      </c>
      <c r="W14" s="23">
        <v>49662532271</v>
      </c>
      <c r="Y14" s="23">
        <v>42217349916.382797</v>
      </c>
      <c r="AA14" s="41">
        <f t="shared" si="0"/>
        <v>9.7120070206054108E-4</v>
      </c>
      <c r="AC14" s="52">
        <f t="shared" si="1"/>
        <v>0</v>
      </c>
    </row>
    <row r="15" spans="1:29" ht="21.75" customHeight="1" x14ac:dyDescent="0.2">
      <c r="A15" s="60" t="s">
        <v>25</v>
      </c>
      <c r="B15" s="60"/>
      <c r="C15" s="60"/>
      <c r="E15" s="26">
        <v>980000</v>
      </c>
      <c r="G15" s="23">
        <v>49926448925</v>
      </c>
      <c r="I15" s="23">
        <v>51246776420</v>
      </c>
      <c r="K15" s="23">
        <v>0</v>
      </c>
      <c r="M15" s="23">
        <v>0</v>
      </c>
      <c r="O15" s="23">
        <v>0</v>
      </c>
      <c r="Q15" s="23">
        <v>0</v>
      </c>
      <c r="S15" s="23">
        <v>980000</v>
      </c>
      <c r="U15" s="23">
        <v>42160</v>
      </c>
      <c r="W15" s="23">
        <v>49926448925</v>
      </c>
      <c r="Y15" s="23">
        <v>40997421136</v>
      </c>
      <c r="AA15" s="41">
        <f t="shared" si="0"/>
        <v>9.4313651304066455E-4</v>
      </c>
      <c r="AC15" s="52">
        <f t="shared" si="1"/>
        <v>0</v>
      </c>
    </row>
    <row r="16" spans="1:29" ht="21.75" customHeight="1" x14ac:dyDescent="0.2">
      <c r="A16" s="60" t="s">
        <v>26</v>
      </c>
      <c r="B16" s="60"/>
      <c r="C16" s="60"/>
      <c r="E16" s="26">
        <v>1245721</v>
      </c>
      <c r="G16" s="23">
        <v>20021194745</v>
      </c>
      <c r="I16" s="23">
        <v>16108745427.163401</v>
      </c>
      <c r="K16" s="23">
        <v>0</v>
      </c>
      <c r="M16" s="23">
        <v>0</v>
      </c>
      <c r="O16" s="23">
        <v>0</v>
      </c>
      <c r="Q16" s="23">
        <v>0</v>
      </c>
      <c r="S16" s="23">
        <v>1245721</v>
      </c>
      <c r="U16" s="23">
        <v>10426</v>
      </c>
      <c r="W16" s="23">
        <v>20021194745</v>
      </c>
      <c r="Y16" s="23">
        <v>12887490778.361401</v>
      </c>
      <c r="AA16" s="41">
        <f t="shared" si="0"/>
        <v>2.964738458603786E-4</v>
      </c>
      <c r="AC16" s="52">
        <f t="shared" si="1"/>
        <v>0</v>
      </c>
    </row>
    <row r="17" spans="1:29" ht="21.75" customHeight="1" x14ac:dyDescent="0.2">
      <c r="A17" s="60" t="s">
        <v>27</v>
      </c>
      <c r="B17" s="60"/>
      <c r="C17" s="60"/>
      <c r="E17" s="26">
        <v>587904</v>
      </c>
      <c r="G17" s="23">
        <v>30052665894</v>
      </c>
      <c r="I17" s="23">
        <v>26601193294.848</v>
      </c>
      <c r="K17" s="23">
        <v>0</v>
      </c>
      <c r="M17" s="23">
        <v>0</v>
      </c>
      <c r="O17" s="23">
        <v>0</v>
      </c>
      <c r="Q17" s="23">
        <v>0</v>
      </c>
      <c r="S17" s="23">
        <v>587904</v>
      </c>
      <c r="U17" s="23">
        <v>36480</v>
      </c>
      <c r="W17" s="23">
        <v>30052665894</v>
      </c>
      <c r="Y17" s="23">
        <v>21280954635.878399</v>
      </c>
      <c r="AA17" s="41">
        <f t="shared" si="0"/>
        <v>4.8956360652242662E-4</v>
      </c>
      <c r="AC17" s="52">
        <f t="shared" si="1"/>
        <v>0</v>
      </c>
    </row>
    <row r="18" spans="1:29" ht="21.75" customHeight="1" x14ac:dyDescent="0.2">
      <c r="A18" s="60" t="s">
        <v>28</v>
      </c>
      <c r="B18" s="60"/>
      <c r="C18" s="60"/>
      <c r="E18" s="26">
        <v>1000000</v>
      </c>
      <c r="G18" s="23">
        <v>46125150214</v>
      </c>
      <c r="I18" s="23">
        <v>60260557100</v>
      </c>
      <c r="K18" s="23">
        <v>0</v>
      </c>
      <c r="M18" s="23">
        <v>0</v>
      </c>
      <c r="O18" s="23">
        <v>0</v>
      </c>
      <c r="Q18" s="23">
        <v>0</v>
      </c>
      <c r="S18" s="23">
        <v>1000000</v>
      </c>
      <c r="U18" s="23">
        <v>48584</v>
      </c>
      <c r="W18" s="23">
        <v>46125150214</v>
      </c>
      <c r="Y18" s="23">
        <v>48208445680</v>
      </c>
      <c r="AA18" s="41">
        <f t="shared" si="0"/>
        <v>1.109024521491685E-3</v>
      </c>
      <c r="AC18" s="52">
        <f t="shared" si="1"/>
        <v>0</v>
      </c>
    </row>
    <row r="19" spans="1:29" ht="21.75" customHeight="1" x14ac:dyDescent="0.2">
      <c r="A19" s="60" t="s">
        <v>29</v>
      </c>
      <c r="B19" s="60"/>
      <c r="C19" s="60"/>
      <c r="E19" s="26">
        <v>3751000</v>
      </c>
      <c r="G19" s="23">
        <v>29898844635</v>
      </c>
      <c r="I19" s="23">
        <v>21736507856.799999</v>
      </c>
      <c r="K19" s="23">
        <v>0</v>
      </c>
      <c r="M19" s="23">
        <v>0</v>
      </c>
      <c r="O19" s="23">
        <v>0</v>
      </c>
      <c r="Q19" s="23">
        <v>0</v>
      </c>
      <c r="S19" s="23">
        <v>3751000</v>
      </c>
      <c r="U19" s="23">
        <v>6190</v>
      </c>
      <c r="W19" s="23">
        <v>29898844635</v>
      </c>
      <c r="Y19" s="23">
        <v>23039209526.299999</v>
      </c>
      <c r="AA19" s="41">
        <f t="shared" si="0"/>
        <v>5.3001186742371504E-4</v>
      </c>
      <c r="AC19" s="52">
        <f t="shared" si="1"/>
        <v>0</v>
      </c>
    </row>
    <row r="20" spans="1:29" ht="21.75" customHeight="1" x14ac:dyDescent="0.2">
      <c r="A20" s="60" t="s">
        <v>30</v>
      </c>
      <c r="B20" s="60"/>
      <c r="C20" s="60"/>
      <c r="E20" s="26">
        <v>16387520</v>
      </c>
      <c r="G20" s="23">
        <v>63150691223</v>
      </c>
      <c r="I20" s="23">
        <v>28879259779.430401</v>
      </c>
      <c r="K20" s="23">
        <v>4588505</v>
      </c>
      <c r="M20" s="23">
        <v>0</v>
      </c>
      <c r="O20" s="23">
        <v>0</v>
      </c>
      <c r="Q20" s="23">
        <v>0</v>
      </c>
      <c r="S20" s="23">
        <v>20976025</v>
      </c>
      <c r="U20" s="23">
        <v>1799</v>
      </c>
      <c r="W20" s="23">
        <v>80830200988</v>
      </c>
      <c r="Y20" s="23">
        <v>37444170707.823196</v>
      </c>
      <c r="AA20" s="41">
        <f t="shared" si="0"/>
        <v>8.6139478085526578E-4</v>
      </c>
      <c r="AC20" s="52">
        <f t="shared" si="1"/>
        <v>0</v>
      </c>
    </row>
    <row r="21" spans="1:29" ht="21.75" customHeight="1" x14ac:dyDescent="0.2">
      <c r="A21" s="60" t="s">
        <v>31</v>
      </c>
      <c r="B21" s="60"/>
      <c r="C21" s="60"/>
      <c r="E21" s="26">
        <v>4588505</v>
      </c>
      <c r="G21" s="23">
        <v>13091004765</v>
      </c>
      <c r="I21" s="23">
        <v>2841094374.3624001</v>
      </c>
      <c r="K21" s="23">
        <v>0</v>
      </c>
      <c r="M21" s="23">
        <v>0</v>
      </c>
      <c r="O21" s="23">
        <v>-4588505</v>
      </c>
      <c r="Q21" s="23">
        <v>0</v>
      </c>
      <c r="S21" s="23">
        <v>0</v>
      </c>
      <c r="U21" s="23">
        <v>0</v>
      </c>
      <c r="W21" s="23">
        <v>0</v>
      </c>
      <c r="Y21" s="23">
        <v>0</v>
      </c>
      <c r="AA21" s="41">
        <f t="shared" si="0"/>
        <v>0</v>
      </c>
      <c r="AC21" s="52">
        <f t="shared" si="1"/>
        <v>0</v>
      </c>
    </row>
    <row r="22" spans="1:29" ht="21.75" customHeight="1" x14ac:dyDescent="0.2">
      <c r="A22" s="60" t="s">
        <v>32</v>
      </c>
      <c r="B22" s="60"/>
      <c r="C22" s="60"/>
      <c r="E22" s="26">
        <v>1169000</v>
      </c>
      <c r="G22" s="23">
        <v>20574445262</v>
      </c>
      <c r="I22" s="23">
        <v>11941825570.85</v>
      </c>
      <c r="K22" s="23">
        <v>1169000</v>
      </c>
      <c r="M22" s="23">
        <v>0</v>
      </c>
      <c r="O22" s="23">
        <v>0</v>
      </c>
      <c r="Q22" s="23">
        <v>0</v>
      </c>
      <c r="S22" s="23">
        <v>2338000</v>
      </c>
      <c r="U22" s="23">
        <v>5147</v>
      </c>
      <c r="W22" s="23">
        <v>20574445262</v>
      </c>
      <c r="Y22" s="23">
        <v>11940665607.219999</v>
      </c>
      <c r="AA22" s="41">
        <f t="shared" si="0"/>
        <v>2.7469234435063367E-4</v>
      </c>
      <c r="AC22" s="52">
        <f t="shared" si="1"/>
        <v>0</v>
      </c>
    </row>
    <row r="23" spans="1:29" ht="21.75" customHeight="1" x14ac:dyDescent="0.2">
      <c r="A23" s="60" t="s">
        <v>33</v>
      </c>
      <c r="B23" s="60"/>
      <c r="C23" s="60"/>
      <c r="E23" s="26">
        <v>800000</v>
      </c>
      <c r="G23" s="23">
        <v>22114079875</v>
      </c>
      <c r="I23" s="23">
        <v>15058689520</v>
      </c>
      <c r="K23" s="23">
        <v>0</v>
      </c>
      <c r="M23" s="23">
        <v>0</v>
      </c>
      <c r="O23" s="23">
        <v>0</v>
      </c>
      <c r="Q23" s="23">
        <v>0</v>
      </c>
      <c r="S23" s="23">
        <v>800000</v>
      </c>
      <c r="U23" s="23">
        <v>15176</v>
      </c>
      <c r="W23" s="23">
        <v>22114079875</v>
      </c>
      <c r="Y23" s="23">
        <v>12046951616</v>
      </c>
      <c r="AA23" s="41">
        <f t="shared" si="0"/>
        <v>2.7713743023477375E-4</v>
      </c>
      <c r="AC23" s="52">
        <f t="shared" si="1"/>
        <v>0</v>
      </c>
    </row>
    <row r="24" spans="1:29" ht="21.75" customHeight="1" x14ac:dyDescent="0.2">
      <c r="A24" s="60" t="s">
        <v>34</v>
      </c>
      <c r="B24" s="60"/>
      <c r="C24" s="60"/>
      <c r="E24" s="26">
        <v>563000</v>
      </c>
      <c r="G24" s="23">
        <v>4951572946</v>
      </c>
      <c r="I24" s="23">
        <v>4636778483</v>
      </c>
      <c r="K24" s="23">
        <v>0</v>
      </c>
      <c r="M24" s="23">
        <v>0</v>
      </c>
      <c r="O24" s="23">
        <v>0</v>
      </c>
      <c r="Q24" s="23">
        <v>0</v>
      </c>
      <c r="S24" s="23">
        <v>563000</v>
      </c>
      <c r="U24" s="23">
        <v>8130</v>
      </c>
      <c r="W24" s="23">
        <v>4951572946</v>
      </c>
      <c r="Y24" s="23">
        <v>4541808321.3000002</v>
      </c>
      <c r="AA24" s="41">
        <f t="shared" si="0"/>
        <v>1.044832856398511E-4</v>
      </c>
      <c r="AC24" s="52">
        <f t="shared" si="1"/>
        <v>0</v>
      </c>
    </row>
    <row r="25" spans="1:29" ht="21.75" customHeight="1" x14ac:dyDescent="0.2">
      <c r="A25" s="60" t="s">
        <v>35</v>
      </c>
      <c r="B25" s="60"/>
      <c r="C25" s="60"/>
      <c r="E25" s="26">
        <v>10000</v>
      </c>
      <c r="G25" s="23">
        <v>10109372</v>
      </c>
      <c r="I25" s="23">
        <v>6836740.2999999998</v>
      </c>
      <c r="K25" s="23">
        <v>0</v>
      </c>
      <c r="M25" s="23">
        <v>0</v>
      </c>
      <c r="O25" s="23">
        <v>0</v>
      </c>
      <c r="Q25" s="23">
        <v>0</v>
      </c>
      <c r="S25" s="23">
        <v>10000</v>
      </c>
      <c r="U25" s="23">
        <v>689</v>
      </c>
      <c r="W25" s="23">
        <v>10109372</v>
      </c>
      <c r="Y25" s="23">
        <v>6836740.2999999998</v>
      </c>
      <c r="AA25" s="41">
        <f t="shared" si="0"/>
        <v>1.5727768304539991E-7</v>
      </c>
      <c r="AC25" s="52">
        <f t="shared" si="1"/>
        <v>0</v>
      </c>
    </row>
    <row r="26" spans="1:29" ht="21.75" customHeight="1" x14ac:dyDescent="0.2">
      <c r="A26" s="60" t="s">
        <v>36</v>
      </c>
      <c r="B26" s="60"/>
      <c r="C26" s="60"/>
      <c r="E26" s="26">
        <v>10000</v>
      </c>
      <c r="G26" s="23">
        <v>9608908</v>
      </c>
      <c r="I26" s="23">
        <v>9148729.4000000004</v>
      </c>
      <c r="K26" s="23">
        <v>0</v>
      </c>
      <c r="M26" s="23">
        <v>0</v>
      </c>
      <c r="O26" s="23">
        <v>0</v>
      </c>
      <c r="Q26" s="23">
        <v>0</v>
      </c>
      <c r="S26" s="23">
        <v>10000</v>
      </c>
      <c r="U26" s="23">
        <v>922</v>
      </c>
      <c r="W26" s="23">
        <v>9608908</v>
      </c>
      <c r="Y26" s="23">
        <v>9148729.4000000004</v>
      </c>
      <c r="AA26" s="41">
        <f t="shared" si="0"/>
        <v>2.104644757153247E-7</v>
      </c>
      <c r="AC26" s="52">
        <f t="shared" si="1"/>
        <v>0</v>
      </c>
    </row>
    <row r="27" spans="1:29" ht="21.75" customHeight="1" x14ac:dyDescent="0.2">
      <c r="A27" s="60" t="s">
        <v>37</v>
      </c>
      <c r="B27" s="60"/>
      <c r="C27" s="60"/>
      <c r="E27" s="26">
        <v>10000</v>
      </c>
      <c r="G27" s="23">
        <v>10109372</v>
      </c>
      <c r="I27" s="23">
        <v>4266761</v>
      </c>
      <c r="K27" s="23">
        <v>0</v>
      </c>
      <c r="M27" s="23">
        <v>0</v>
      </c>
      <c r="O27" s="23">
        <v>0</v>
      </c>
      <c r="Q27" s="23">
        <v>0</v>
      </c>
      <c r="S27" s="23">
        <v>10000</v>
      </c>
      <c r="U27" s="23">
        <v>430</v>
      </c>
      <c r="W27" s="23">
        <v>10109372</v>
      </c>
      <c r="Y27" s="23">
        <v>4266761</v>
      </c>
      <c r="AA27" s="41">
        <f t="shared" si="0"/>
        <v>9.8155883468101543E-8</v>
      </c>
      <c r="AC27" s="52">
        <f t="shared" si="1"/>
        <v>0</v>
      </c>
    </row>
    <row r="28" spans="1:29" ht="21.75" customHeight="1" x14ac:dyDescent="0.2">
      <c r="A28" s="60" t="s">
        <v>38</v>
      </c>
      <c r="B28" s="60"/>
      <c r="C28" s="60"/>
      <c r="E28" s="26">
        <v>10000</v>
      </c>
      <c r="G28" s="23">
        <v>12411506</v>
      </c>
      <c r="I28" s="23">
        <v>4286606.4000000004</v>
      </c>
      <c r="K28" s="23">
        <v>0</v>
      </c>
      <c r="M28" s="23">
        <v>0</v>
      </c>
      <c r="O28" s="23">
        <v>0</v>
      </c>
      <c r="Q28" s="23">
        <v>0</v>
      </c>
      <c r="S28" s="23">
        <v>10000</v>
      </c>
      <c r="U28" s="23">
        <v>432</v>
      </c>
      <c r="W28" s="23">
        <v>12411506</v>
      </c>
      <c r="Y28" s="23">
        <v>4286606.4000000004</v>
      </c>
      <c r="AA28" s="41">
        <f t="shared" si="0"/>
        <v>9.8612422460976445E-8</v>
      </c>
      <c r="AC28" s="52">
        <f t="shared" si="1"/>
        <v>0</v>
      </c>
    </row>
    <row r="29" spans="1:29" ht="21.75" customHeight="1" x14ac:dyDescent="0.2">
      <c r="A29" s="60" t="s">
        <v>39</v>
      </c>
      <c r="B29" s="60"/>
      <c r="C29" s="60"/>
      <c r="E29" s="26">
        <v>10000</v>
      </c>
      <c r="G29" s="23">
        <v>11110300</v>
      </c>
      <c r="I29" s="23">
        <v>10914970</v>
      </c>
      <c r="K29" s="23">
        <v>0</v>
      </c>
      <c r="M29" s="23">
        <v>0</v>
      </c>
      <c r="O29" s="23">
        <v>0</v>
      </c>
      <c r="Q29" s="23">
        <v>0</v>
      </c>
      <c r="S29" s="23">
        <v>10000</v>
      </c>
      <c r="U29" s="23">
        <v>1100</v>
      </c>
      <c r="W29" s="23">
        <v>11110300</v>
      </c>
      <c r="Y29" s="23">
        <v>10914970</v>
      </c>
      <c r="AA29" s="41">
        <f t="shared" si="0"/>
        <v>2.5109644608119E-7</v>
      </c>
      <c r="AC29" s="52">
        <f t="shared" si="1"/>
        <v>0</v>
      </c>
    </row>
    <row r="30" spans="1:29" ht="21.75" customHeight="1" x14ac:dyDescent="0.2">
      <c r="A30" s="60" t="s">
        <v>40</v>
      </c>
      <c r="B30" s="60"/>
      <c r="C30" s="60"/>
      <c r="E30" s="26">
        <v>29700000</v>
      </c>
      <c r="G30" s="23">
        <v>39942405959</v>
      </c>
      <c r="I30" s="23">
        <v>48302016741</v>
      </c>
      <c r="K30" s="23">
        <v>0</v>
      </c>
      <c r="M30" s="23">
        <v>0</v>
      </c>
      <c r="O30" s="23">
        <v>0</v>
      </c>
      <c r="Q30" s="23">
        <v>0</v>
      </c>
      <c r="S30" s="23">
        <v>29700000</v>
      </c>
      <c r="U30" s="23">
        <v>1600</v>
      </c>
      <c r="W30" s="23">
        <v>39942405959</v>
      </c>
      <c r="Y30" s="23">
        <v>47152670400</v>
      </c>
      <c r="AA30" s="41">
        <f t="shared" si="0"/>
        <v>1.0847366470707407E-3</v>
      </c>
      <c r="AC30" s="52">
        <f t="shared" si="1"/>
        <v>0</v>
      </c>
    </row>
    <row r="31" spans="1:29" ht="21.75" customHeight="1" x14ac:dyDescent="0.2">
      <c r="A31" s="60" t="s">
        <v>41</v>
      </c>
      <c r="B31" s="60"/>
      <c r="C31" s="60"/>
      <c r="E31" s="26">
        <v>4500000</v>
      </c>
      <c r="G31" s="23">
        <v>51090492742</v>
      </c>
      <c r="I31" s="23">
        <v>60637619700</v>
      </c>
      <c r="K31" s="23">
        <v>0</v>
      </c>
      <c r="M31" s="23">
        <v>0</v>
      </c>
      <c r="O31" s="23">
        <v>0</v>
      </c>
      <c r="Q31" s="23">
        <v>0</v>
      </c>
      <c r="S31" s="23">
        <v>4500000</v>
      </c>
      <c r="U31" s="23">
        <v>10864</v>
      </c>
      <c r="W31" s="23">
        <v>51090492742</v>
      </c>
      <c r="Y31" s="23">
        <v>48510095760</v>
      </c>
      <c r="AA31" s="41">
        <f t="shared" si="0"/>
        <v>1.1159639141833833E-3</v>
      </c>
      <c r="AC31" s="52">
        <f t="shared" si="1"/>
        <v>0</v>
      </c>
    </row>
    <row r="32" spans="1:29" ht="21.75" customHeight="1" x14ac:dyDescent="0.2">
      <c r="A32" s="60" t="s">
        <v>42</v>
      </c>
      <c r="B32" s="60"/>
      <c r="C32" s="60"/>
      <c r="E32" s="26">
        <v>10000</v>
      </c>
      <c r="G32" s="23">
        <v>9608908</v>
      </c>
      <c r="I32" s="23">
        <v>4276683.7</v>
      </c>
      <c r="K32" s="23">
        <v>0</v>
      </c>
      <c r="M32" s="23">
        <v>0</v>
      </c>
      <c r="O32" s="23">
        <v>0</v>
      </c>
      <c r="Q32" s="23">
        <v>0</v>
      </c>
      <c r="S32" s="23">
        <v>10000</v>
      </c>
      <c r="U32" s="23">
        <v>431</v>
      </c>
      <c r="W32" s="23">
        <v>9608908</v>
      </c>
      <c r="Y32" s="23">
        <v>4276683.7</v>
      </c>
      <c r="AA32" s="41">
        <f t="shared" si="0"/>
        <v>9.8384152964538994E-8</v>
      </c>
      <c r="AC32" s="52">
        <f t="shared" si="1"/>
        <v>0</v>
      </c>
    </row>
    <row r="33" spans="1:29" ht="21.75" customHeight="1" x14ac:dyDescent="0.2">
      <c r="A33" s="60" t="s">
        <v>43</v>
      </c>
      <c r="B33" s="60"/>
      <c r="C33" s="60"/>
      <c r="E33" s="26">
        <v>10000</v>
      </c>
      <c r="G33" s="23">
        <v>7607052</v>
      </c>
      <c r="I33" s="23">
        <v>4316374.5</v>
      </c>
      <c r="K33" s="23">
        <v>0</v>
      </c>
      <c r="M33" s="23">
        <v>0</v>
      </c>
      <c r="O33" s="23">
        <v>0</v>
      </c>
      <c r="Q33" s="23">
        <v>0</v>
      </c>
      <c r="S33" s="23">
        <v>10000</v>
      </c>
      <c r="U33" s="23">
        <v>435</v>
      </c>
      <c r="W33" s="23">
        <v>7607052</v>
      </c>
      <c r="Y33" s="23">
        <v>4316374.5</v>
      </c>
      <c r="AA33" s="41">
        <f t="shared" si="0"/>
        <v>9.9297230950288771E-8</v>
      </c>
      <c r="AC33" s="52">
        <f t="shared" si="1"/>
        <v>0</v>
      </c>
    </row>
    <row r="34" spans="1:29" ht="21.75" customHeight="1" x14ac:dyDescent="0.2">
      <c r="A34" s="60" t="s">
        <v>44</v>
      </c>
      <c r="B34" s="60"/>
      <c r="C34" s="60"/>
      <c r="E34" s="26">
        <v>10000</v>
      </c>
      <c r="G34" s="23">
        <v>12621321</v>
      </c>
      <c r="I34" s="23">
        <v>12066003.199999999</v>
      </c>
      <c r="K34" s="23">
        <v>0</v>
      </c>
      <c r="M34" s="23">
        <v>0</v>
      </c>
      <c r="O34" s="23">
        <v>0</v>
      </c>
      <c r="Q34" s="23">
        <v>0</v>
      </c>
      <c r="S34" s="23">
        <v>10000</v>
      </c>
      <c r="U34" s="23">
        <v>1216</v>
      </c>
      <c r="W34" s="23">
        <v>12621321</v>
      </c>
      <c r="Y34" s="23">
        <v>12066003.199999999</v>
      </c>
      <c r="AA34" s="41">
        <f t="shared" si="0"/>
        <v>2.7757570766793362E-7</v>
      </c>
      <c r="AC34" s="52">
        <f t="shared" si="1"/>
        <v>0</v>
      </c>
    </row>
    <row r="35" spans="1:29" ht="21.75" customHeight="1" x14ac:dyDescent="0.2">
      <c r="A35" s="60" t="s">
        <v>45</v>
      </c>
      <c r="B35" s="60"/>
      <c r="C35" s="60"/>
      <c r="E35" s="26">
        <v>10000</v>
      </c>
      <c r="G35" s="23">
        <v>10509744</v>
      </c>
      <c r="I35" s="23">
        <v>6876431.0999999996</v>
      </c>
      <c r="K35" s="23">
        <v>0</v>
      </c>
      <c r="M35" s="23">
        <v>0</v>
      </c>
      <c r="O35" s="23">
        <v>0</v>
      </c>
      <c r="Q35" s="23">
        <v>0</v>
      </c>
      <c r="S35" s="23">
        <v>10000</v>
      </c>
      <c r="U35" s="23">
        <v>693</v>
      </c>
      <c r="W35" s="23">
        <v>10509744</v>
      </c>
      <c r="Y35" s="23">
        <v>6876431.0999999996</v>
      </c>
      <c r="AA35" s="41">
        <f t="shared" si="0"/>
        <v>1.5819076103114969E-7</v>
      </c>
      <c r="AC35" s="52">
        <f t="shared" si="1"/>
        <v>0</v>
      </c>
    </row>
    <row r="36" spans="1:29" ht="21.75" customHeight="1" x14ac:dyDescent="0.2">
      <c r="A36" s="60" t="s">
        <v>46</v>
      </c>
      <c r="B36" s="60"/>
      <c r="C36" s="60"/>
      <c r="E36" s="26">
        <v>10000</v>
      </c>
      <c r="G36" s="23">
        <v>12211320</v>
      </c>
      <c r="I36" s="23">
        <v>11688940.6</v>
      </c>
      <c r="K36" s="23">
        <v>0</v>
      </c>
      <c r="M36" s="23">
        <v>0</v>
      </c>
      <c r="O36" s="23">
        <v>0</v>
      </c>
      <c r="Q36" s="23">
        <v>0</v>
      </c>
      <c r="S36" s="23">
        <v>10000</v>
      </c>
      <c r="U36" s="23">
        <v>1178</v>
      </c>
      <c r="W36" s="23">
        <v>12211320</v>
      </c>
      <c r="Y36" s="23">
        <v>11688940.6</v>
      </c>
      <c r="AA36" s="41">
        <f t="shared" si="0"/>
        <v>2.689014668033107E-7</v>
      </c>
      <c r="AC36" s="52">
        <f t="shared" si="1"/>
        <v>0</v>
      </c>
    </row>
    <row r="37" spans="1:29" ht="21.75" customHeight="1" x14ac:dyDescent="0.2">
      <c r="A37" s="60" t="s">
        <v>47</v>
      </c>
      <c r="B37" s="60"/>
      <c r="C37" s="60"/>
      <c r="E37" s="26">
        <v>10000</v>
      </c>
      <c r="G37" s="23">
        <v>21820230</v>
      </c>
      <c r="I37" s="23">
        <v>19736250.300000001</v>
      </c>
      <c r="K37" s="23">
        <v>0</v>
      </c>
      <c r="M37" s="23">
        <v>0</v>
      </c>
      <c r="O37" s="23">
        <v>0</v>
      </c>
      <c r="Q37" s="23">
        <v>0</v>
      </c>
      <c r="S37" s="23">
        <v>10000</v>
      </c>
      <c r="U37" s="23">
        <v>1989</v>
      </c>
      <c r="W37" s="23">
        <v>21820230</v>
      </c>
      <c r="Y37" s="23">
        <v>19736250.300000001</v>
      </c>
      <c r="AA37" s="41">
        <f t="shared" si="0"/>
        <v>4.5402802841407898E-7</v>
      </c>
      <c r="AC37" s="52">
        <f t="shared" si="1"/>
        <v>0</v>
      </c>
    </row>
    <row r="38" spans="1:29" ht="21.75" customHeight="1" x14ac:dyDescent="0.2">
      <c r="A38" s="60" t="s">
        <v>48</v>
      </c>
      <c r="B38" s="60"/>
      <c r="C38" s="60"/>
      <c r="E38" s="26">
        <v>10000</v>
      </c>
      <c r="G38" s="23">
        <v>13512528</v>
      </c>
      <c r="I38" s="23">
        <v>12909432.699999999</v>
      </c>
      <c r="K38" s="23">
        <v>0</v>
      </c>
      <c r="M38" s="23">
        <v>0</v>
      </c>
      <c r="O38" s="23">
        <v>0</v>
      </c>
      <c r="Q38" s="23">
        <v>0</v>
      </c>
      <c r="S38" s="23">
        <v>10000</v>
      </c>
      <c r="U38" s="23">
        <v>1301</v>
      </c>
      <c r="W38" s="23">
        <v>13512528</v>
      </c>
      <c r="Y38" s="23">
        <v>12909432.699999999</v>
      </c>
      <c r="AA38" s="41">
        <f t="shared" si="0"/>
        <v>2.9697861486511652E-7</v>
      </c>
      <c r="AC38" s="52">
        <f t="shared" si="1"/>
        <v>0</v>
      </c>
    </row>
    <row r="39" spans="1:29" ht="21.75" customHeight="1" x14ac:dyDescent="0.2">
      <c r="A39" s="60" t="s">
        <v>49</v>
      </c>
      <c r="B39" s="60"/>
      <c r="C39" s="60"/>
      <c r="E39" s="26">
        <v>10000</v>
      </c>
      <c r="G39" s="23">
        <v>9612416</v>
      </c>
      <c r="I39" s="23">
        <v>5973465.4000000004</v>
      </c>
      <c r="K39" s="23">
        <v>0</v>
      </c>
      <c r="M39" s="23">
        <v>0</v>
      </c>
      <c r="O39" s="23">
        <v>0</v>
      </c>
      <c r="Q39" s="23">
        <v>0</v>
      </c>
      <c r="S39" s="23">
        <v>10000</v>
      </c>
      <c r="U39" s="23">
        <v>602</v>
      </c>
      <c r="W39" s="23">
        <v>9612416</v>
      </c>
      <c r="Y39" s="23">
        <v>5973465.4000000004</v>
      </c>
      <c r="AA39" s="41">
        <f t="shared" si="0"/>
        <v>1.3741823685534216E-7</v>
      </c>
      <c r="AC39" s="52">
        <f t="shared" si="1"/>
        <v>0</v>
      </c>
    </row>
    <row r="40" spans="1:29" ht="21.75" customHeight="1" x14ac:dyDescent="0.2">
      <c r="A40" s="60" t="s">
        <v>50</v>
      </c>
      <c r="B40" s="60"/>
      <c r="C40" s="60"/>
      <c r="E40" s="26">
        <v>10000</v>
      </c>
      <c r="G40" s="23">
        <v>14012992</v>
      </c>
      <c r="I40" s="23">
        <v>13385722.300000001</v>
      </c>
      <c r="K40" s="23">
        <v>0</v>
      </c>
      <c r="M40" s="23">
        <v>0</v>
      </c>
      <c r="O40" s="23">
        <v>0</v>
      </c>
      <c r="Q40" s="23">
        <v>0</v>
      </c>
      <c r="S40" s="23">
        <v>10000</v>
      </c>
      <c r="U40" s="23">
        <v>1349</v>
      </c>
      <c r="W40" s="23">
        <v>14012992</v>
      </c>
      <c r="Y40" s="23">
        <v>13385722.300000001</v>
      </c>
      <c r="AA40" s="41">
        <f t="shared" si="0"/>
        <v>3.079355506941139E-7</v>
      </c>
      <c r="AC40" s="52">
        <f t="shared" si="1"/>
        <v>0</v>
      </c>
    </row>
    <row r="41" spans="1:29" ht="21.75" customHeight="1" x14ac:dyDescent="0.2">
      <c r="A41" s="60" t="s">
        <v>51</v>
      </c>
      <c r="B41" s="60"/>
      <c r="C41" s="60"/>
      <c r="E41" s="26">
        <v>10000</v>
      </c>
      <c r="G41" s="23">
        <v>7506960</v>
      </c>
      <c r="I41" s="23">
        <v>5824624.9000000004</v>
      </c>
      <c r="K41" s="23">
        <v>0</v>
      </c>
      <c r="M41" s="23">
        <v>0</v>
      </c>
      <c r="O41" s="23">
        <v>0</v>
      </c>
      <c r="Q41" s="23">
        <v>0</v>
      </c>
      <c r="S41" s="23">
        <v>10000</v>
      </c>
      <c r="U41" s="23">
        <v>587</v>
      </c>
      <c r="W41" s="23">
        <v>7506960</v>
      </c>
      <c r="Y41" s="23">
        <v>5824624.9000000004</v>
      </c>
      <c r="AA41" s="41">
        <f t="shared" si="0"/>
        <v>1.3399419440878047E-7</v>
      </c>
      <c r="AC41" s="52">
        <f t="shared" si="1"/>
        <v>0</v>
      </c>
    </row>
    <row r="42" spans="1:29" ht="21.75" customHeight="1" x14ac:dyDescent="0.2">
      <c r="A42" s="60" t="s">
        <v>52</v>
      </c>
      <c r="B42" s="60"/>
      <c r="C42" s="60"/>
      <c r="E42" s="26">
        <v>10000</v>
      </c>
      <c r="G42" s="23">
        <v>10109372</v>
      </c>
      <c r="I42" s="23">
        <v>9714323.3000000007</v>
      </c>
      <c r="K42" s="23">
        <v>0</v>
      </c>
      <c r="M42" s="23">
        <v>0</v>
      </c>
      <c r="O42" s="23">
        <v>0</v>
      </c>
      <c r="Q42" s="23">
        <v>0</v>
      </c>
      <c r="S42" s="23">
        <v>10000</v>
      </c>
      <c r="U42" s="23">
        <v>979</v>
      </c>
      <c r="W42" s="23">
        <v>10109372</v>
      </c>
      <c r="Y42" s="23">
        <v>9714323.3000000007</v>
      </c>
      <c r="AA42" s="41">
        <f t="shared" si="0"/>
        <v>2.2347583701225911E-7</v>
      </c>
      <c r="AC42" s="52">
        <f t="shared" si="1"/>
        <v>0</v>
      </c>
    </row>
    <row r="43" spans="1:29" ht="21.75" customHeight="1" x14ac:dyDescent="0.2">
      <c r="A43" s="60" t="s">
        <v>53</v>
      </c>
      <c r="B43" s="60"/>
      <c r="C43" s="60"/>
      <c r="E43" s="26">
        <v>10000</v>
      </c>
      <c r="G43" s="23">
        <v>13919476</v>
      </c>
      <c r="I43" s="23">
        <v>12562138.199999999</v>
      </c>
      <c r="K43" s="23">
        <v>0</v>
      </c>
      <c r="M43" s="23">
        <v>0</v>
      </c>
      <c r="O43" s="23">
        <v>0</v>
      </c>
      <c r="Q43" s="23">
        <v>0</v>
      </c>
      <c r="S43" s="23">
        <v>10000</v>
      </c>
      <c r="U43" s="23">
        <v>1266</v>
      </c>
      <c r="W43" s="23">
        <v>13919476</v>
      </c>
      <c r="Y43" s="23">
        <v>12562138.199999999</v>
      </c>
      <c r="AA43" s="41">
        <f t="shared" si="0"/>
        <v>2.889891824898059E-7</v>
      </c>
      <c r="AC43" s="52">
        <f t="shared" si="1"/>
        <v>0</v>
      </c>
    </row>
    <row r="44" spans="1:29" ht="21.75" customHeight="1" x14ac:dyDescent="0.2">
      <c r="A44" s="60" t="s">
        <v>54</v>
      </c>
      <c r="B44" s="60"/>
      <c r="C44" s="60"/>
      <c r="E44" s="26">
        <v>10000</v>
      </c>
      <c r="G44" s="23">
        <v>7607052</v>
      </c>
      <c r="I44" s="23">
        <v>4286606.4000000004</v>
      </c>
      <c r="K44" s="23">
        <v>0</v>
      </c>
      <c r="M44" s="23">
        <v>0</v>
      </c>
      <c r="O44" s="23">
        <v>0</v>
      </c>
      <c r="Q44" s="23">
        <v>0</v>
      </c>
      <c r="S44" s="23">
        <v>10000</v>
      </c>
      <c r="U44" s="23">
        <v>432</v>
      </c>
      <c r="W44" s="23">
        <v>7607052</v>
      </c>
      <c r="Y44" s="23">
        <v>4286606.4000000004</v>
      </c>
      <c r="AA44" s="41">
        <f t="shared" si="0"/>
        <v>9.8612422460976445E-8</v>
      </c>
      <c r="AC44" s="52">
        <f t="shared" si="1"/>
        <v>0</v>
      </c>
    </row>
    <row r="45" spans="1:29" ht="21.75" customHeight="1" x14ac:dyDescent="0.2">
      <c r="A45" s="60" t="s">
        <v>55</v>
      </c>
      <c r="B45" s="60"/>
      <c r="C45" s="60"/>
      <c r="E45" s="26">
        <v>10000</v>
      </c>
      <c r="G45" s="23">
        <v>8808166</v>
      </c>
      <c r="I45" s="23">
        <v>5080422.4000000004</v>
      </c>
      <c r="K45" s="23">
        <v>0</v>
      </c>
      <c r="M45" s="23">
        <v>0</v>
      </c>
      <c r="O45" s="23">
        <v>0</v>
      </c>
      <c r="Q45" s="23">
        <v>0</v>
      </c>
      <c r="S45" s="23">
        <v>10000</v>
      </c>
      <c r="U45" s="23">
        <v>512</v>
      </c>
      <c r="W45" s="23">
        <v>8808166</v>
      </c>
      <c r="Y45" s="23">
        <v>5080422.4000000004</v>
      </c>
      <c r="AA45" s="41">
        <f t="shared" si="0"/>
        <v>1.1687398217597208E-7</v>
      </c>
      <c r="AC45" s="52">
        <f t="shared" si="1"/>
        <v>0</v>
      </c>
    </row>
    <row r="46" spans="1:29" ht="21.75" customHeight="1" x14ac:dyDescent="0.2">
      <c r="A46" s="60" t="s">
        <v>56</v>
      </c>
      <c r="B46" s="60"/>
      <c r="C46" s="60"/>
      <c r="E46" s="26">
        <v>10000</v>
      </c>
      <c r="G46" s="23">
        <v>7206680</v>
      </c>
      <c r="I46" s="23">
        <v>4306451.8</v>
      </c>
      <c r="K46" s="23">
        <v>0</v>
      </c>
      <c r="M46" s="23">
        <v>0</v>
      </c>
      <c r="O46" s="23">
        <v>0</v>
      </c>
      <c r="Q46" s="23">
        <v>0</v>
      </c>
      <c r="S46" s="23">
        <v>10000</v>
      </c>
      <c r="U46" s="23">
        <v>434</v>
      </c>
      <c r="W46" s="23">
        <v>7206680</v>
      </c>
      <c r="Y46" s="23">
        <v>4306451.8</v>
      </c>
      <c r="AA46" s="41">
        <f t="shared" si="0"/>
        <v>9.906896145385132E-8</v>
      </c>
      <c r="AC46" s="52">
        <f t="shared" si="1"/>
        <v>0</v>
      </c>
    </row>
    <row r="47" spans="1:29" ht="21.75" customHeight="1" x14ac:dyDescent="0.2">
      <c r="A47" s="60" t="s">
        <v>57</v>
      </c>
      <c r="B47" s="60"/>
      <c r="C47" s="60"/>
      <c r="E47" s="26">
        <v>10000</v>
      </c>
      <c r="G47" s="23">
        <v>12611692</v>
      </c>
      <c r="I47" s="23">
        <v>12016389.699999999</v>
      </c>
      <c r="K47" s="23">
        <v>0</v>
      </c>
      <c r="M47" s="23">
        <v>0</v>
      </c>
      <c r="O47" s="23">
        <v>0</v>
      </c>
      <c r="Q47" s="23">
        <v>0</v>
      </c>
      <c r="S47" s="23">
        <v>10000</v>
      </c>
      <c r="U47" s="23">
        <v>1211</v>
      </c>
      <c r="W47" s="23">
        <v>12611692</v>
      </c>
      <c r="Y47" s="23">
        <v>12016389.699999999</v>
      </c>
      <c r="AA47" s="41">
        <f t="shared" si="0"/>
        <v>2.7643436018574642E-7</v>
      </c>
      <c r="AC47" s="52">
        <f t="shared" si="1"/>
        <v>0</v>
      </c>
    </row>
    <row r="48" spans="1:29" ht="21.75" customHeight="1" x14ac:dyDescent="0.2">
      <c r="A48" s="60" t="s">
        <v>58</v>
      </c>
      <c r="B48" s="60"/>
      <c r="C48" s="60"/>
      <c r="E48" s="26">
        <v>2400000</v>
      </c>
      <c r="G48" s="23">
        <v>29490322434</v>
      </c>
      <c r="I48" s="23">
        <v>25005204000</v>
      </c>
      <c r="K48" s="23">
        <v>0</v>
      </c>
      <c r="M48" s="23">
        <v>0</v>
      </c>
      <c r="O48" s="23">
        <v>0</v>
      </c>
      <c r="Q48" s="23">
        <v>0</v>
      </c>
      <c r="S48" s="23">
        <v>2400000</v>
      </c>
      <c r="U48" s="23">
        <v>8400</v>
      </c>
      <c r="W48" s="23">
        <v>29490322434</v>
      </c>
      <c r="Y48" s="23">
        <v>20004163200</v>
      </c>
      <c r="AA48" s="41">
        <f t="shared" si="0"/>
        <v>4.6019130481788999E-4</v>
      </c>
      <c r="AC48" s="52">
        <f t="shared" si="1"/>
        <v>0</v>
      </c>
    </row>
    <row r="49" spans="1:29" ht="21.75" customHeight="1" x14ac:dyDescent="0.2">
      <c r="A49" s="60" t="s">
        <v>59</v>
      </c>
      <c r="B49" s="60"/>
      <c r="C49" s="60"/>
      <c r="E49" s="26">
        <v>5872208</v>
      </c>
      <c r="G49" s="23">
        <v>6171417565</v>
      </c>
      <c r="I49" s="23">
        <v>19793693381.8475</v>
      </c>
      <c r="K49" s="23">
        <v>0</v>
      </c>
      <c r="M49" s="23">
        <v>0</v>
      </c>
      <c r="O49" s="23">
        <v>0</v>
      </c>
      <c r="Q49" s="23">
        <v>0</v>
      </c>
      <c r="S49" s="23">
        <v>5872208</v>
      </c>
      <c r="U49" s="23">
        <v>3499</v>
      </c>
      <c r="W49" s="23">
        <v>6171417565</v>
      </c>
      <c r="Y49" s="23">
        <v>20388028596.727798</v>
      </c>
      <c r="AA49" s="41">
        <f t="shared" si="0"/>
        <v>4.6902204250126394E-4</v>
      </c>
      <c r="AC49" s="52">
        <f t="shared" si="1"/>
        <v>0</v>
      </c>
    </row>
    <row r="50" spans="1:29" ht="21.75" customHeight="1" x14ac:dyDescent="0.2">
      <c r="A50" s="60" t="s">
        <v>60</v>
      </c>
      <c r="B50" s="60"/>
      <c r="C50" s="60"/>
      <c r="E50" s="26">
        <v>303003995</v>
      </c>
      <c r="G50" s="23">
        <v>500150239820</v>
      </c>
      <c r="I50" s="23">
        <v>549609723088.89203</v>
      </c>
      <c r="K50" s="23">
        <v>0</v>
      </c>
      <c r="M50" s="23">
        <v>0</v>
      </c>
      <c r="O50" s="23">
        <v>0</v>
      </c>
      <c r="Q50" s="23">
        <v>0</v>
      </c>
      <c r="S50" s="23">
        <v>303003995</v>
      </c>
      <c r="U50" s="23">
        <v>1864</v>
      </c>
      <c r="W50" s="23">
        <v>500150239820</v>
      </c>
      <c r="Y50" s="23">
        <v>560433546957.16394</v>
      </c>
      <c r="AA50" s="41">
        <f t="shared" si="0"/>
        <v>1.2892648528179149E-2</v>
      </c>
      <c r="AC50" s="52">
        <f t="shared" si="1"/>
        <v>0</v>
      </c>
    </row>
    <row r="51" spans="1:29" ht="21.75" customHeight="1" x14ac:dyDescent="0.2">
      <c r="A51" s="60" t="s">
        <v>61</v>
      </c>
      <c r="B51" s="60"/>
      <c r="C51" s="60"/>
      <c r="E51" s="26">
        <v>750000</v>
      </c>
      <c r="G51" s="23">
        <v>6271538220</v>
      </c>
      <c r="I51" s="23">
        <v>7315510575</v>
      </c>
      <c r="K51" s="23">
        <v>0</v>
      </c>
      <c r="M51" s="23">
        <v>0</v>
      </c>
      <c r="O51" s="23">
        <v>0</v>
      </c>
      <c r="Q51" s="23">
        <v>0</v>
      </c>
      <c r="S51" s="23">
        <v>750000</v>
      </c>
      <c r="U51" s="23">
        <v>9210</v>
      </c>
      <c r="W51" s="23">
        <v>6271538220</v>
      </c>
      <c r="Y51" s="23">
        <v>6854105025</v>
      </c>
      <c r="AA51" s="41">
        <f t="shared" si="0"/>
        <v>1.5767715466416543E-4</v>
      </c>
      <c r="AC51" s="52">
        <f t="shared" si="1"/>
        <v>0</v>
      </c>
    </row>
    <row r="52" spans="1:29" ht="21.75" customHeight="1" x14ac:dyDescent="0.2">
      <c r="A52" s="60" t="s">
        <v>62</v>
      </c>
      <c r="B52" s="60"/>
      <c r="C52" s="60"/>
      <c r="E52" s="26">
        <v>1466666</v>
      </c>
      <c r="G52" s="23">
        <v>4460131306</v>
      </c>
      <c r="I52" s="23">
        <v>5167872113.6328201</v>
      </c>
      <c r="K52" s="23">
        <v>0</v>
      </c>
      <c r="M52" s="23">
        <v>0</v>
      </c>
      <c r="O52" s="23">
        <v>0</v>
      </c>
      <c r="Q52" s="23">
        <v>0</v>
      </c>
      <c r="S52" s="23">
        <v>1466666</v>
      </c>
      <c r="U52" s="23">
        <v>3389</v>
      </c>
      <c r="W52" s="23">
        <v>4460131306</v>
      </c>
      <c r="Y52" s="23">
        <v>4932108868.7979803</v>
      </c>
      <c r="AA52" s="41">
        <f t="shared" si="0"/>
        <v>1.1346206252886549E-4</v>
      </c>
      <c r="AC52" s="52">
        <f t="shared" si="1"/>
        <v>0</v>
      </c>
    </row>
    <row r="53" spans="1:29" ht="21.75" customHeight="1" x14ac:dyDescent="0.2">
      <c r="A53" s="60" t="s">
        <v>63</v>
      </c>
      <c r="B53" s="60"/>
      <c r="C53" s="60"/>
      <c r="E53" s="26">
        <v>6522863</v>
      </c>
      <c r="G53" s="23">
        <v>98379943961</v>
      </c>
      <c r="I53" s="23">
        <v>88672445385.436996</v>
      </c>
      <c r="K53" s="23">
        <v>0</v>
      </c>
      <c r="M53" s="23">
        <v>0</v>
      </c>
      <c r="O53" s="23">
        <v>0</v>
      </c>
      <c r="Q53" s="23">
        <v>0</v>
      </c>
      <c r="S53" s="23">
        <v>6522863</v>
      </c>
      <c r="U53" s="23">
        <v>14230</v>
      </c>
      <c r="W53" s="23">
        <v>98379943961</v>
      </c>
      <c r="Y53" s="23">
        <v>92102839258.012299</v>
      </c>
      <c r="AA53" s="41">
        <f>Y53/43469233317905</f>
        <v>2.1188052382804527E-3</v>
      </c>
      <c r="AC53" s="52">
        <f t="shared" si="1"/>
        <v>0</v>
      </c>
    </row>
    <row r="54" spans="1:29" ht="21.75" customHeight="1" x14ac:dyDescent="0.2">
      <c r="A54" s="61" t="s">
        <v>64</v>
      </c>
      <c r="B54" s="61"/>
      <c r="C54" s="61"/>
      <c r="E54" s="26">
        <v>258000</v>
      </c>
      <c r="G54" s="24">
        <v>4268255509</v>
      </c>
      <c r="I54" s="24">
        <v>3962967616.8000002</v>
      </c>
      <c r="K54" s="30">
        <v>0</v>
      </c>
      <c r="M54" s="24">
        <v>0</v>
      </c>
      <c r="O54" s="30">
        <v>0</v>
      </c>
      <c r="Q54" s="24">
        <v>0</v>
      </c>
      <c r="S54" s="30">
        <v>258000</v>
      </c>
      <c r="U54" s="30">
        <v>15640</v>
      </c>
      <c r="W54" s="24">
        <v>4268255509</v>
      </c>
      <c r="Y54" s="24">
        <v>4003928522.4000001</v>
      </c>
      <c r="AA54" s="41">
        <f>Y54/43469233317905</f>
        <v>9.210948104646649E-5</v>
      </c>
      <c r="AC54" s="52">
        <f t="shared" si="1"/>
        <v>0</v>
      </c>
    </row>
    <row r="55" spans="1:29" ht="21.75" customHeight="1" thickBot="1" x14ac:dyDescent="0.25">
      <c r="A55" s="62" t="s">
        <v>65</v>
      </c>
      <c r="B55" s="62"/>
      <c r="C55" s="62"/>
      <c r="E55" s="27"/>
      <c r="G55" s="25">
        <v>1295751247543</v>
      </c>
      <c r="I55" s="25">
        <v>1267555851178.1599</v>
      </c>
      <c r="K55" s="30"/>
      <c r="M55" s="25">
        <v>0</v>
      </c>
      <c r="O55" s="30"/>
      <c r="Q55" s="25">
        <v>0</v>
      </c>
      <c r="S55" s="30"/>
      <c r="U55" s="30"/>
      <c r="W55" s="25">
        <v>1300339752543</v>
      </c>
      <c r="Y55" s="25">
        <v>1244153731684.76</v>
      </c>
      <c r="AA55" s="42">
        <f>SUM(AA9:AA54)</f>
        <v>2.8621478611914879E-2</v>
      </c>
    </row>
    <row r="56" spans="1:29" ht="13.5" thickTop="1" x14ac:dyDescent="0.2"/>
    <row r="58" spans="1:29" x14ac:dyDescent="0.2">
      <c r="G58" s="18">
        <v>1295751247543</v>
      </c>
      <c r="I58" s="18">
        <v>1267555851161</v>
      </c>
      <c r="W58" s="18">
        <v>1300339752543</v>
      </c>
      <c r="Y58" s="18">
        <v>1244153731669</v>
      </c>
      <c r="Z58" s="18"/>
    </row>
    <row r="59" spans="1:29" x14ac:dyDescent="0.2">
      <c r="G59" s="18">
        <f>G58-G55</f>
        <v>0</v>
      </c>
      <c r="I59" s="18">
        <f>I58-I55</f>
        <v>-17.159912109375</v>
      </c>
      <c r="W59" s="18">
        <f>W58-W55</f>
        <v>0</v>
      </c>
      <c r="Y59" s="18">
        <f>Y58-Y55</f>
        <v>-15.760009765625</v>
      </c>
      <c r="Z59" s="18"/>
    </row>
  </sheetData>
  <mergeCells count="59">
    <mergeCell ref="A11:C11"/>
    <mergeCell ref="A1:AA1"/>
    <mergeCell ref="A2:AA2"/>
    <mergeCell ref="A3:AA3"/>
    <mergeCell ref="B4:AA4"/>
    <mergeCell ref="A5:B5"/>
    <mergeCell ref="C5:AA5"/>
    <mergeCell ref="K6:Q6"/>
    <mergeCell ref="S6:AA6"/>
    <mergeCell ref="E6:I6"/>
    <mergeCell ref="K7:M7"/>
    <mergeCell ref="O7:Q7"/>
    <mergeCell ref="A8:C8"/>
    <mergeCell ref="A9:C9"/>
    <mergeCell ref="A10:C10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52:C52"/>
    <mergeCell ref="A53:C53"/>
    <mergeCell ref="A54:C54"/>
    <mergeCell ref="A55:C55"/>
    <mergeCell ref="A47:C47"/>
    <mergeCell ref="A48:C48"/>
    <mergeCell ref="A49:C49"/>
    <mergeCell ref="A50:C50"/>
    <mergeCell ref="A51:C51"/>
  </mergeCells>
  <pageMargins left="0.39" right="0.39" top="0.39" bottom="0.39" header="0" footer="0"/>
  <pageSetup scale="56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X29"/>
  <sheetViews>
    <sheetView rightToLeft="1" view="pageBreakPreview" zoomScaleNormal="100" zoomScaleSheetLayoutView="100" workbookViewId="0">
      <selection activeCell="O26" sqref="O26"/>
    </sheetView>
  </sheetViews>
  <sheetFormatPr defaultRowHeight="12.75" x14ac:dyDescent="0.2"/>
  <cols>
    <col min="1" max="1" width="26.7109375" bestFit="1" customWidth="1"/>
    <col min="2" max="2" width="1.28515625" customWidth="1"/>
    <col min="3" max="3" width="11.28515625" bestFit="1" customWidth="1"/>
    <col min="4" max="4" width="1.28515625" customWidth="1"/>
    <col min="5" max="5" width="19.28515625" bestFit="1" customWidth="1"/>
    <col min="6" max="6" width="1.28515625" customWidth="1"/>
    <col min="7" max="7" width="19.28515625" bestFit="1" customWidth="1"/>
    <col min="8" max="8" width="1.28515625" customWidth="1"/>
    <col min="9" max="9" width="17.42578125" customWidth="1"/>
    <col min="10" max="10" width="1.28515625" customWidth="1"/>
    <col min="11" max="11" width="11.28515625" bestFit="1" customWidth="1"/>
    <col min="12" max="12" width="1.28515625" customWidth="1"/>
    <col min="13" max="13" width="19.28515625" bestFit="1" customWidth="1"/>
    <col min="14" max="14" width="1.28515625" customWidth="1"/>
    <col min="15" max="15" width="19.28515625" bestFit="1" customWidth="1"/>
    <col min="16" max="16" width="1.28515625" customWidth="1"/>
    <col min="17" max="17" width="16.28515625" customWidth="1"/>
    <col min="18" max="18" width="1.5703125" customWidth="1"/>
  </cols>
  <sheetData>
    <row r="1" spans="1:24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24" ht="21.75" customHeight="1" x14ac:dyDescent="0.2">
      <c r="A2" s="59" t="s">
        <v>188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24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24" ht="14.45" customHeight="1" x14ac:dyDescent="0.2"/>
    <row r="5" spans="1:24" ht="14.45" customHeight="1" x14ac:dyDescent="0.2">
      <c r="A5" s="63" t="s">
        <v>270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</row>
    <row r="6" spans="1:24" ht="14.45" customHeight="1" x14ac:dyDescent="0.2">
      <c r="A6" s="65" t="s">
        <v>191</v>
      </c>
      <c r="C6" s="65" t="s">
        <v>207</v>
      </c>
      <c r="D6" s="65"/>
      <c r="E6" s="65"/>
      <c r="F6" s="65"/>
      <c r="G6" s="65"/>
      <c r="H6" s="65"/>
      <c r="I6" s="65"/>
      <c r="K6" s="65" t="s">
        <v>208</v>
      </c>
      <c r="L6" s="65"/>
      <c r="M6" s="65"/>
      <c r="N6" s="65"/>
      <c r="O6" s="65"/>
      <c r="P6" s="65"/>
      <c r="Q6" s="65"/>
    </row>
    <row r="7" spans="1:24" ht="29.1" customHeight="1" x14ac:dyDescent="0.2">
      <c r="A7" s="65"/>
      <c r="C7" s="13" t="s">
        <v>13</v>
      </c>
      <c r="D7" s="3"/>
      <c r="E7" s="13" t="s">
        <v>271</v>
      </c>
      <c r="F7" s="3"/>
      <c r="G7" s="13" t="s">
        <v>272</v>
      </c>
      <c r="H7" s="3"/>
      <c r="I7" s="13" t="s">
        <v>273</v>
      </c>
      <c r="K7" s="13" t="s">
        <v>13</v>
      </c>
      <c r="L7" s="3"/>
      <c r="M7" s="13" t="s">
        <v>271</v>
      </c>
      <c r="N7" s="3"/>
      <c r="O7" s="13" t="s">
        <v>272</v>
      </c>
      <c r="P7" s="3"/>
      <c r="Q7" s="13" t="s">
        <v>273</v>
      </c>
    </row>
    <row r="8" spans="1:24" ht="21.75" customHeight="1" x14ac:dyDescent="0.2">
      <c r="A8" s="5" t="s">
        <v>31</v>
      </c>
      <c r="C8" s="22">
        <v>4588505</v>
      </c>
      <c r="D8" s="18"/>
      <c r="E8" s="22">
        <v>13091004765</v>
      </c>
      <c r="F8" s="18"/>
      <c r="G8" s="22">
        <v>2841094374</v>
      </c>
      <c r="H8" s="18"/>
      <c r="I8" s="22">
        <v>10249910391</v>
      </c>
      <c r="J8" s="18"/>
      <c r="K8" s="22">
        <v>4588505</v>
      </c>
      <c r="L8" s="18"/>
      <c r="M8" s="22">
        <v>13091004765</v>
      </c>
      <c r="N8" s="18"/>
      <c r="O8" s="22">
        <v>2841094374</v>
      </c>
      <c r="P8" s="18"/>
      <c r="Q8" s="22">
        <v>10249910391</v>
      </c>
    </row>
    <row r="9" spans="1:24" ht="21.75" customHeight="1" x14ac:dyDescent="0.2">
      <c r="A9" s="7" t="s">
        <v>95</v>
      </c>
      <c r="C9" s="23">
        <v>1145000</v>
      </c>
      <c r="D9" s="18"/>
      <c r="E9" s="23">
        <v>65820482909</v>
      </c>
      <c r="F9" s="18"/>
      <c r="G9" s="23">
        <v>70713826458</v>
      </c>
      <c r="H9" s="18"/>
      <c r="I9" s="23">
        <v>-4893343549</v>
      </c>
      <c r="J9" s="18"/>
      <c r="K9" s="23">
        <v>1145000</v>
      </c>
      <c r="L9" s="18"/>
      <c r="M9" s="23">
        <v>65820482909</v>
      </c>
      <c r="N9" s="18"/>
      <c r="O9" s="23">
        <v>70713826458</v>
      </c>
      <c r="P9" s="18"/>
      <c r="Q9" s="23">
        <v>-4893343549</v>
      </c>
    </row>
    <row r="10" spans="1:24" ht="21.75" customHeight="1" x14ac:dyDescent="0.2">
      <c r="A10" s="7" t="s">
        <v>216</v>
      </c>
      <c r="C10" s="23">
        <v>0</v>
      </c>
      <c r="D10" s="18"/>
      <c r="E10" s="23">
        <v>0</v>
      </c>
      <c r="F10" s="18"/>
      <c r="G10" s="23">
        <v>0</v>
      </c>
      <c r="H10" s="18"/>
      <c r="I10" s="23">
        <v>0</v>
      </c>
      <c r="J10" s="18"/>
      <c r="K10" s="23">
        <v>1079850</v>
      </c>
      <c r="L10" s="18"/>
      <c r="M10" s="23">
        <v>139534015829</v>
      </c>
      <c r="N10" s="18"/>
      <c r="O10" s="23">
        <v>140158115691</v>
      </c>
      <c r="P10" s="18"/>
      <c r="Q10" s="23">
        <v>-624099862</v>
      </c>
    </row>
    <row r="11" spans="1:24" ht="21.75" customHeight="1" x14ac:dyDescent="0.2">
      <c r="A11" s="9" t="s">
        <v>119</v>
      </c>
      <c r="C11" s="24">
        <v>1980000</v>
      </c>
      <c r="D11" s="18"/>
      <c r="E11" s="24">
        <v>1980000000000</v>
      </c>
      <c r="F11" s="18"/>
      <c r="G11" s="24">
        <v>1978923375000</v>
      </c>
      <c r="H11" s="18"/>
      <c r="I11" s="24">
        <v>1076625000</v>
      </c>
      <c r="J11" s="18"/>
      <c r="K11" s="24">
        <v>1980000</v>
      </c>
      <c r="L11" s="18"/>
      <c r="M11" s="24">
        <v>1980000000000</v>
      </c>
      <c r="N11" s="18"/>
      <c r="O11" s="24">
        <v>1978923375000</v>
      </c>
      <c r="P11" s="18"/>
      <c r="Q11" s="24">
        <v>1076625000</v>
      </c>
    </row>
    <row r="12" spans="1:24" ht="21.75" customHeight="1" thickBot="1" x14ac:dyDescent="0.25">
      <c r="A12" s="10" t="s">
        <v>65</v>
      </c>
      <c r="C12" s="25">
        <v>7713505</v>
      </c>
      <c r="D12" s="18"/>
      <c r="E12" s="25">
        <v>2058911487674</v>
      </c>
      <c r="F12" s="18"/>
      <c r="G12" s="25">
        <v>2052478295832</v>
      </c>
      <c r="H12" s="18"/>
      <c r="I12" s="25">
        <v>6433191842</v>
      </c>
      <c r="J12" s="18"/>
      <c r="K12" s="25">
        <v>8793355</v>
      </c>
      <c r="L12" s="18"/>
      <c r="M12" s="25">
        <v>2198445503503</v>
      </c>
      <c r="N12" s="18"/>
      <c r="O12" s="25">
        <v>2192636411523</v>
      </c>
      <c r="P12" s="18"/>
      <c r="Q12" s="25">
        <v>5809091980</v>
      </c>
    </row>
    <row r="15" spans="1:24" x14ac:dyDescent="0.2">
      <c r="I15" s="18">
        <v>10249910391</v>
      </c>
      <c r="J15" s="18"/>
      <c r="K15" s="18"/>
      <c r="L15" s="18"/>
      <c r="M15" s="18"/>
      <c r="N15" s="18"/>
      <c r="O15" s="18"/>
      <c r="P15" s="18"/>
      <c r="Q15" s="18">
        <v>10249910391</v>
      </c>
      <c r="X15" s="53"/>
    </row>
    <row r="16" spans="1:24" x14ac:dyDescent="0.2">
      <c r="I16" s="18">
        <v>-4814264144</v>
      </c>
      <c r="J16" s="18"/>
      <c r="K16" s="18"/>
      <c r="L16" s="18"/>
      <c r="M16" s="18"/>
      <c r="N16" s="18"/>
      <c r="O16" s="18"/>
      <c r="P16" s="18"/>
      <c r="Q16" s="18">
        <v>-5270722465</v>
      </c>
      <c r="X16" s="53"/>
    </row>
    <row r="17" spans="9:24" x14ac:dyDescent="0.2">
      <c r="I17" s="18">
        <v>1076625000</v>
      </c>
      <c r="J17" s="18"/>
      <c r="K17" s="18"/>
      <c r="L17" s="18"/>
      <c r="M17" s="18"/>
      <c r="N17" s="18"/>
      <c r="O17" s="18"/>
      <c r="P17" s="18"/>
      <c r="Q17" s="18">
        <v>1076625000</v>
      </c>
      <c r="X17" s="53"/>
    </row>
    <row r="18" spans="9:24" x14ac:dyDescent="0.2">
      <c r="I18" s="18">
        <v>-79079405</v>
      </c>
      <c r="J18" s="18"/>
      <c r="K18" s="18"/>
      <c r="L18" s="18"/>
      <c r="M18" s="18"/>
      <c r="N18" s="18"/>
      <c r="O18" s="18"/>
      <c r="P18" s="18"/>
      <c r="Q18" s="18">
        <v>-246720946</v>
      </c>
      <c r="X18" s="53"/>
    </row>
    <row r="19" spans="9:24" x14ac:dyDescent="0.2">
      <c r="I19" s="18">
        <v>0</v>
      </c>
      <c r="J19" s="18"/>
      <c r="K19" s="18"/>
      <c r="L19" s="18"/>
      <c r="M19" s="18"/>
      <c r="N19" s="18"/>
      <c r="O19" s="18"/>
      <c r="P19" s="18"/>
      <c r="Q19" s="18">
        <v>0</v>
      </c>
      <c r="X19" s="53"/>
    </row>
    <row r="20" spans="9:24" x14ac:dyDescent="0.2">
      <c r="I20" s="18">
        <f>SUM(I15:I19)</f>
        <v>6433191842</v>
      </c>
      <c r="J20" s="18"/>
      <c r="K20" s="18"/>
      <c r="L20" s="18"/>
      <c r="M20" s="18"/>
      <c r="N20" s="18"/>
      <c r="O20" s="18"/>
      <c r="P20" s="18"/>
      <c r="Q20" s="18">
        <f>SUM(Q15:Q19)</f>
        <v>5809091980</v>
      </c>
    </row>
    <row r="21" spans="9:24" x14ac:dyDescent="0.2">
      <c r="I21" s="18">
        <f>I20-I12</f>
        <v>0</v>
      </c>
      <c r="J21" s="18"/>
      <c r="K21" s="18"/>
      <c r="L21" s="18"/>
      <c r="M21" s="18"/>
      <c r="N21" s="18"/>
      <c r="O21" s="18"/>
      <c r="P21" s="18"/>
      <c r="Q21" s="18">
        <f>Q20-Q12</f>
        <v>0</v>
      </c>
    </row>
    <row r="22" spans="9:24" x14ac:dyDescent="0.2">
      <c r="I22" s="18"/>
      <c r="J22" s="18"/>
      <c r="K22" s="18"/>
      <c r="L22" s="18"/>
      <c r="M22" s="18"/>
      <c r="N22" s="18"/>
      <c r="O22" s="18"/>
      <c r="P22" s="18"/>
      <c r="Q22" s="18"/>
    </row>
    <row r="23" spans="9:24" x14ac:dyDescent="0.2">
      <c r="I23" s="18"/>
      <c r="J23" s="18"/>
      <c r="K23" s="18"/>
      <c r="L23" s="18"/>
      <c r="M23" s="18"/>
      <c r="N23" s="18"/>
      <c r="O23" s="18"/>
      <c r="P23" s="18"/>
      <c r="Q23" s="18"/>
    </row>
    <row r="24" spans="9:24" x14ac:dyDescent="0.2">
      <c r="I24" s="18"/>
      <c r="J24" s="18"/>
      <c r="K24" s="18"/>
      <c r="L24" s="18"/>
      <c r="M24" s="18"/>
      <c r="N24" s="18"/>
      <c r="O24" s="18"/>
      <c r="P24" s="18"/>
      <c r="Q24" s="18"/>
    </row>
    <row r="25" spans="9:24" x14ac:dyDescent="0.2">
      <c r="I25" s="18">
        <f>SUM(I8)</f>
        <v>10249910391</v>
      </c>
      <c r="J25" s="18"/>
      <c r="K25" s="18"/>
      <c r="L25" s="18"/>
      <c r="M25" s="18"/>
      <c r="N25" s="18"/>
      <c r="O25" s="18"/>
      <c r="P25" s="18"/>
      <c r="Q25" s="18">
        <f>SUM(Q8)</f>
        <v>10249910391</v>
      </c>
    </row>
    <row r="26" spans="9:24" x14ac:dyDescent="0.2">
      <c r="I26" s="18">
        <f>SUM(I9:I10)</f>
        <v>-4893343549</v>
      </c>
      <c r="J26" s="18"/>
      <c r="K26" s="18"/>
      <c r="L26" s="18"/>
      <c r="M26" s="18"/>
      <c r="N26" s="18"/>
      <c r="O26" s="18"/>
      <c r="P26" s="18"/>
      <c r="Q26" s="18">
        <f>SUM(Q9:Q10)</f>
        <v>-5517443411</v>
      </c>
    </row>
    <row r="27" spans="9:24" x14ac:dyDescent="0.2">
      <c r="I27" s="18">
        <f>SUM(I11)</f>
        <v>1076625000</v>
      </c>
      <c r="J27" s="18"/>
      <c r="K27" s="18"/>
      <c r="L27" s="18"/>
      <c r="M27" s="18"/>
      <c r="N27" s="18"/>
      <c r="O27" s="18"/>
      <c r="P27" s="18"/>
      <c r="Q27" s="18">
        <f>SUM(Q11)</f>
        <v>1076625000</v>
      </c>
    </row>
    <row r="28" spans="9:24" x14ac:dyDescent="0.2">
      <c r="I28" s="18">
        <f>SUM(I25:I27)-I12</f>
        <v>0</v>
      </c>
      <c r="J28" s="18"/>
      <c r="K28" s="18"/>
      <c r="L28" s="18"/>
      <c r="M28" s="18"/>
      <c r="N28" s="18"/>
      <c r="O28" s="18"/>
      <c r="P28" s="18"/>
      <c r="Q28" s="18">
        <f>SUM(Q25:Q27)-Q12</f>
        <v>0</v>
      </c>
    </row>
    <row r="29" spans="9:24" x14ac:dyDescent="0.2">
      <c r="I29" s="18"/>
      <c r="J29" s="18"/>
      <c r="K29" s="18"/>
      <c r="L29" s="18"/>
      <c r="M29" s="18"/>
      <c r="N29" s="18"/>
      <c r="O29" s="18"/>
      <c r="P29" s="18"/>
      <c r="Q29" s="18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7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view="pageBreakPreview" zoomScaleNormal="100" zoomScaleSheetLayoutView="100" workbookViewId="0">
      <selection activeCell="W16" sqref="W16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6" bestFit="1" customWidth="1"/>
    <col min="26" max="26" width="1.140625" customWidth="1"/>
  </cols>
  <sheetData>
    <row r="1" spans="1:25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</row>
    <row r="2" spans="1:25" ht="21.75" customHeight="1" x14ac:dyDescent="0.2">
      <c r="A2" s="59" t="s">
        <v>188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</row>
    <row r="3" spans="1:25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</row>
    <row r="4" spans="1:25" ht="7.35" customHeight="1" x14ac:dyDescent="0.2"/>
    <row r="5" spans="1:25" ht="14.45" customHeight="1" x14ac:dyDescent="0.2">
      <c r="A5" s="63" t="s">
        <v>274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</row>
    <row r="6" spans="1:25" ht="7.35" customHeight="1" x14ac:dyDescent="0.2"/>
    <row r="7" spans="1:25" ht="14.45" customHeight="1" x14ac:dyDescent="0.2">
      <c r="E7" s="65" t="s">
        <v>207</v>
      </c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Y7" s="2" t="s">
        <v>208</v>
      </c>
    </row>
    <row r="8" spans="1:25" ht="42" x14ac:dyDescent="0.2">
      <c r="A8" s="2" t="s">
        <v>275</v>
      </c>
      <c r="C8" s="2" t="s">
        <v>276</v>
      </c>
      <c r="E8" s="13" t="s">
        <v>70</v>
      </c>
      <c r="F8" s="3"/>
      <c r="G8" s="13" t="s">
        <v>13</v>
      </c>
      <c r="H8" s="3"/>
      <c r="I8" s="13" t="s">
        <v>69</v>
      </c>
      <c r="J8" s="3"/>
      <c r="K8" s="13" t="s">
        <v>277</v>
      </c>
      <c r="L8" s="3"/>
      <c r="M8" s="13" t="s">
        <v>278</v>
      </c>
      <c r="N8" s="3"/>
      <c r="O8" s="13" t="s">
        <v>279</v>
      </c>
      <c r="P8" s="3"/>
      <c r="Q8" s="13" t="s">
        <v>280</v>
      </c>
      <c r="R8" s="3"/>
      <c r="S8" s="13" t="s">
        <v>281</v>
      </c>
      <c r="T8" s="3"/>
      <c r="U8" s="13" t="s">
        <v>282</v>
      </c>
      <c r="V8" s="3"/>
      <c r="W8" s="13" t="s">
        <v>283</v>
      </c>
      <c r="Y8" s="13" t="s">
        <v>283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scale="67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94"/>
  <sheetViews>
    <sheetView rightToLeft="1" view="pageBreakPreview" zoomScaleNormal="100" zoomScaleSheetLayoutView="100" workbookViewId="0">
      <selection activeCell="I90" sqref="I90:I93"/>
    </sheetView>
  </sheetViews>
  <sheetFormatPr defaultRowHeight="12.75" x14ac:dyDescent="0.2"/>
  <cols>
    <col min="1" max="1" width="40.28515625" customWidth="1"/>
    <col min="2" max="2" width="1.28515625" customWidth="1"/>
    <col min="3" max="3" width="13.7109375" style="18" bestFit="1" customWidth="1"/>
    <col min="4" max="4" width="1.28515625" style="18" customWidth="1"/>
    <col min="5" max="5" width="20.42578125" style="18" bestFit="1" customWidth="1"/>
    <col min="6" max="6" width="1.28515625" style="18" customWidth="1"/>
    <col min="7" max="7" width="20.42578125" style="18" bestFit="1" customWidth="1"/>
    <col min="8" max="8" width="1.28515625" style="18" customWidth="1"/>
    <col min="9" max="9" width="17.28515625" style="18" customWidth="1"/>
    <col min="10" max="10" width="1.28515625" style="18" customWidth="1"/>
    <col min="11" max="11" width="13.7109375" style="18" bestFit="1" customWidth="1"/>
    <col min="12" max="12" width="1.28515625" style="18" customWidth="1"/>
    <col min="13" max="13" width="20.42578125" style="18" bestFit="1" customWidth="1"/>
    <col min="14" max="14" width="1.28515625" style="18" customWidth="1"/>
    <col min="15" max="15" width="20.28515625" style="18" bestFit="1" customWidth="1"/>
    <col min="16" max="16" width="1.28515625" style="18" customWidth="1"/>
    <col min="17" max="17" width="17" style="18" customWidth="1"/>
    <col min="18" max="18" width="1.140625" customWidth="1"/>
  </cols>
  <sheetData>
    <row r="1" spans="1:17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7" ht="21.75" customHeight="1" x14ac:dyDescent="0.2">
      <c r="A2" s="59" t="s">
        <v>188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7" ht="14.45" customHeight="1" x14ac:dyDescent="0.2"/>
    <row r="5" spans="1:17" ht="14.45" customHeight="1" x14ac:dyDescent="0.2">
      <c r="A5" s="63" t="s">
        <v>284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</row>
    <row r="6" spans="1:17" ht="14.45" customHeight="1" x14ac:dyDescent="0.2">
      <c r="A6" s="65" t="s">
        <v>191</v>
      </c>
      <c r="C6" s="64" t="s">
        <v>207</v>
      </c>
      <c r="D6" s="64"/>
      <c r="E6" s="64"/>
      <c r="F6" s="64"/>
      <c r="G6" s="64"/>
      <c r="H6" s="64"/>
      <c r="I6" s="64"/>
      <c r="K6" s="65" t="s">
        <v>208</v>
      </c>
      <c r="L6" s="65"/>
      <c r="M6" s="65"/>
      <c r="N6" s="65"/>
      <c r="O6" s="65"/>
      <c r="P6" s="65"/>
      <c r="Q6" s="65"/>
    </row>
    <row r="7" spans="1:17" ht="42" x14ac:dyDescent="0.2">
      <c r="A7" s="65"/>
      <c r="C7" s="37" t="s">
        <v>13</v>
      </c>
      <c r="D7" s="19"/>
      <c r="E7" s="37" t="s">
        <v>15</v>
      </c>
      <c r="F7" s="19"/>
      <c r="G7" s="37" t="s">
        <v>272</v>
      </c>
      <c r="H7" s="19"/>
      <c r="I7" s="37" t="s">
        <v>285</v>
      </c>
      <c r="K7" s="37" t="s">
        <v>13</v>
      </c>
      <c r="L7" s="19"/>
      <c r="M7" s="37" t="s">
        <v>15</v>
      </c>
      <c r="N7" s="19"/>
      <c r="O7" s="37" t="s">
        <v>272</v>
      </c>
      <c r="P7" s="19"/>
      <c r="Q7" s="37" t="s">
        <v>285</v>
      </c>
    </row>
    <row r="8" spans="1:17" ht="21.75" customHeight="1" x14ac:dyDescent="0.2">
      <c r="A8" s="5" t="s">
        <v>22</v>
      </c>
      <c r="C8" s="22">
        <v>5238672</v>
      </c>
      <c r="E8" s="22">
        <v>26926557198</v>
      </c>
      <c r="G8" s="22">
        <v>26850893327</v>
      </c>
      <c r="I8" s="22">
        <v>75663871</v>
      </c>
      <c r="K8" s="22">
        <v>5238672</v>
      </c>
      <c r="M8" s="22">
        <v>26926557198</v>
      </c>
      <c r="O8" s="22">
        <v>26850893327</v>
      </c>
      <c r="Q8" s="22">
        <v>75663871</v>
      </c>
    </row>
    <row r="9" spans="1:17" ht="21.75" customHeight="1" x14ac:dyDescent="0.2">
      <c r="A9" s="7" t="s">
        <v>41</v>
      </c>
      <c r="C9" s="23">
        <v>4500000</v>
      </c>
      <c r="E9" s="23">
        <v>48510095760</v>
      </c>
      <c r="G9" s="23">
        <v>60637619700</v>
      </c>
      <c r="I9" s="23">
        <v>-12127523940</v>
      </c>
      <c r="K9" s="23">
        <v>4500000</v>
      </c>
      <c r="M9" s="23">
        <v>48510095760</v>
      </c>
      <c r="O9" s="23">
        <v>60637619700</v>
      </c>
      <c r="Q9" s="23">
        <v>-12127523940</v>
      </c>
    </row>
    <row r="10" spans="1:17" ht="21.75" customHeight="1" x14ac:dyDescent="0.2">
      <c r="A10" s="7" t="s">
        <v>63</v>
      </c>
      <c r="C10" s="23">
        <v>6522863</v>
      </c>
      <c r="E10" s="23">
        <v>92102839258</v>
      </c>
      <c r="G10" s="23">
        <v>88672445385</v>
      </c>
      <c r="I10" s="23">
        <v>3430393873</v>
      </c>
      <c r="K10" s="23">
        <v>6522863</v>
      </c>
      <c r="M10" s="23">
        <v>92102839258</v>
      </c>
      <c r="O10" s="23">
        <v>88672445385</v>
      </c>
      <c r="Q10" s="23">
        <v>3430393873</v>
      </c>
    </row>
    <row r="11" spans="1:17" ht="21.75" customHeight="1" x14ac:dyDescent="0.2">
      <c r="A11" s="7" t="s">
        <v>28</v>
      </c>
      <c r="C11" s="23">
        <v>1000000</v>
      </c>
      <c r="E11" s="23">
        <v>48208445680</v>
      </c>
      <c r="G11" s="23">
        <v>60260557100</v>
      </c>
      <c r="I11" s="23">
        <v>-12052111420</v>
      </c>
      <c r="K11" s="23">
        <v>1000000</v>
      </c>
      <c r="M11" s="23">
        <v>48208445680</v>
      </c>
      <c r="O11" s="23">
        <v>60260557100</v>
      </c>
      <c r="Q11" s="23">
        <v>-12052111420</v>
      </c>
    </row>
    <row r="12" spans="1:17" ht="21.75" customHeight="1" x14ac:dyDescent="0.2">
      <c r="A12" s="7" t="s">
        <v>20</v>
      </c>
      <c r="C12" s="23">
        <v>112475463</v>
      </c>
      <c r="E12" s="23">
        <v>105021272038</v>
      </c>
      <c r="G12" s="23">
        <v>97432062156</v>
      </c>
      <c r="I12" s="23">
        <v>7589209882</v>
      </c>
      <c r="K12" s="23">
        <v>112475463</v>
      </c>
      <c r="M12" s="23">
        <v>105021272038</v>
      </c>
      <c r="O12" s="23">
        <v>97432062156</v>
      </c>
      <c r="Q12" s="23">
        <v>7589209882</v>
      </c>
    </row>
    <row r="13" spans="1:17" ht="21.75" customHeight="1" x14ac:dyDescent="0.2">
      <c r="A13" s="7" t="s">
        <v>23</v>
      </c>
      <c r="C13" s="23">
        <v>6700000</v>
      </c>
      <c r="E13" s="23">
        <v>46138570460</v>
      </c>
      <c r="G13" s="23">
        <v>46138570460</v>
      </c>
      <c r="I13" s="23">
        <v>0</v>
      </c>
      <c r="K13" s="23">
        <v>6700000</v>
      </c>
      <c r="M13" s="23">
        <v>46138570460</v>
      </c>
      <c r="O13" s="23">
        <v>46138570460</v>
      </c>
      <c r="Q13" s="23">
        <v>0</v>
      </c>
    </row>
    <row r="14" spans="1:17" ht="21.75" customHeight="1" x14ac:dyDescent="0.2">
      <c r="A14" s="7" t="s">
        <v>26</v>
      </c>
      <c r="C14" s="23">
        <v>1245721</v>
      </c>
      <c r="E14" s="23">
        <v>12887490778</v>
      </c>
      <c r="G14" s="23">
        <v>16108745427</v>
      </c>
      <c r="I14" s="23">
        <v>-3221254648</v>
      </c>
      <c r="K14" s="23">
        <v>1245721</v>
      </c>
      <c r="M14" s="23">
        <v>12887490778</v>
      </c>
      <c r="O14" s="23">
        <v>16108745427</v>
      </c>
      <c r="Q14" s="23">
        <v>-3221254648</v>
      </c>
    </row>
    <row r="15" spans="1:17" ht="21.75" customHeight="1" x14ac:dyDescent="0.2">
      <c r="A15" s="7" t="s">
        <v>58</v>
      </c>
      <c r="C15" s="23">
        <v>2400000</v>
      </c>
      <c r="E15" s="23">
        <v>20004163200</v>
      </c>
      <c r="G15" s="23">
        <v>25005204000</v>
      </c>
      <c r="I15" s="23">
        <v>-5001040800</v>
      </c>
      <c r="K15" s="23">
        <v>2400000</v>
      </c>
      <c r="M15" s="23">
        <v>20004163200</v>
      </c>
      <c r="O15" s="23">
        <v>25005204000</v>
      </c>
      <c r="Q15" s="23">
        <v>-5001040800</v>
      </c>
    </row>
    <row r="16" spans="1:17" ht="21.75" customHeight="1" x14ac:dyDescent="0.2">
      <c r="A16" s="7" t="s">
        <v>33</v>
      </c>
      <c r="C16" s="23">
        <v>800000</v>
      </c>
      <c r="E16" s="23">
        <v>12046951616</v>
      </c>
      <c r="G16" s="23">
        <v>15058689520</v>
      </c>
      <c r="I16" s="23">
        <v>-3011737904</v>
      </c>
      <c r="K16" s="23">
        <v>800000</v>
      </c>
      <c r="M16" s="23">
        <v>12046951616</v>
      </c>
      <c r="O16" s="23">
        <v>15058689520</v>
      </c>
      <c r="Q16" s="23">
        <v>-3011737904</v>
      </c>
    </row>
    <row r="17" spans="1:17" ht="21.75" customHeight="1" x14ac:dyDescent="0.2">
      <c r="A17" s="7" t="s">
        <v>29</v>
      </c>
      <c r="C17" s="23">
        <v>3751000</v>
      </c>
      <c r="E17" s="23">
        <v>23039209526</v>
      </c>
      <c r="G17" s="23">
        <v>21736507856</v>
      </c>
      <c r="I17" s="23">
        <v>1302701670</v>
      </c>
      <c r="K17" s="23">
        <v>3751000</v>
      </c>
      <c r="M17" s="23">
        <v>23039209526</v>
      </c>
      <c r="O17" s="23">
        <v>21736507856</v>
      </c>
      <c r="Q17" s="23">
        <v>1302701670</v>
      </c>
    </row>
    <row r="18" spans="1:17" ht="21.75" customHeight="1" x14ac:dyDescent="0.2">
      <c r="A18" s="7" t="s">
        <v>60</v>
      </c>
      <c r="C18" s="23">
        <v>303003995</v>
      </c>
      <c r="E18" s="23">
        <v>560433546957</v>
      </c>
      <c r="G18" s="23">
        <v>549609723088</v>
      </c>
      <c r="I18" s="23">
        <v>10823823869</v>
      </c>
      <c r="K18" s="23">
        <v>303003995</v>
      </c>
      <c r="M18" s="23">
        <v>560433546957</v>
      </c>
      <c r="O18" s="23">
        <v>539086560994</v>
      </c>
      <c r="Q18" s="23">
        <v>21346985963</v>
      </c>
    </row>
    <row r="19" spans="1:17" ht="21.75" customHeight="1" x14ac:dyDescent="0.2">
      <c r="A19" s="7" t="s">
        <v>24</v>
      </c>
      <c r="C19" s="23">
        <v>13760101</v>
      </c>
      <c r="E19" s="23">
        <v>42217349916</v>
      </c>
      <c r="G19" s="23">
        <v>42217349916</v>
      </c>
      <c r="I19" s="23">
        <v>0</v>
      </c>
      <c r="K19" s="23">
        <v>13760101</v>
      </c>
      <c r="M19" s="23">
        <v>42217349916</v>
      </c>
      <c r="O19" s="23">
        <v>42217349916</v>
      </c>
      <c r="Q19" s="23">
        <v>0</v>
      </c>
    </row>
    <row r="20" spans="1:17" ht="21.75" customHeight="1" x14ac:dyDescent="0.2">
      <c r="A20" s="7" t="s">
        <v>27</v>
      </c>
      <c r="C20" s="23">
        <v>587904</v>
      </c>
      <c r="E20" s="23">
        <v>21280954635</v>
      </c>
      <c r="G20" s="23">
        <v>26601193294</v>
      </c>
      <c r="I20" s="23">
        <v>-5320238658</v>
      </c>
      <c r="K20" s="23">
        <v>587904</v>
      </c>
      <c r="M20" s="23">
        <v>21280954635</v>
      </c>
      <c r="O20" s="23">
        <v>26601193294</v>
      </c>
      <c r="Q20" s="23">
        <v>-5320238658</v>
      </c>
    </row>
    <row r="21" spans="1:17" ht="21.75" customHeight="1" x14ac:dyDescent="0.2">
      <c r="A21" s="7" t="s">
        <v>30</v>
      </c>
      <c r="C21" s="23">
        <v>20976025</v>
      </c>
      <c r="E21" s="23">
        <v>37444170707</v>
      </c>
      <c r="G21" s="23">
        <v>46558769544</v>
      </c>
      <c r="I21" s="23">
        <v>-9114598836</v>
      </c>
      <c r="K21" s="23">
        <v>20976025</v>
      </c>
      <c r="M21" s="23">
        <v>37444170707</v>
      </c>
      <c r="O21" s="23">
        <v>46558769544</v>
      </c>
      <c r="Q21" s="23">
        <v>-9114598836</v>
      </c>
    </row>
    <row r="22" spans="1:17" ht="21.75" customHeight="1" x14ac:dyDescent="0.2">
      <c r="A22" s="7" t="s">
        <v>42</v>
      </c>
      <c r="C22" s="23">
        <v>10000</v>
      </c>
      <c r="E22" s="23">
        <v>4276683</v>
      </c>
      <c r="G22" s="23">
        <v>4276683</v>
      </c>
      <c r="I22" s="23">
        <v>0</v>
      </c>
      <c r="K22" s="23">
        <v>10000</v>
      </c>
      <c r="M22" s="23">
        <v>4276683</v>
      </c>
      <c r="O22" s="23">
        <v>4276683</v>
      </c>
      <c r="Q22" s="23">
        <v>0</v>
      </c>
    </row>
    <row r="23" spans="1:17" ht="21.75" customHeight="1" x14ac:dyDescent="0.2">
      <c r="A23" s="7" t="s">
        <v>43</v>
      </c>
      <c r="C23" s="23">
        <v>10000</v>
      </c>
      <c r="E23" s="23">
        <v>4316374</v>
      </c>
      <c r="G23" s="23">
        <v>4316374</v>
      </c>
      <c r="I23" s="23">
        <v>0</v>
      </c>
      <c r="K23" s="23">
        <v>10000</v>
      </c>
      <c r="M23" s="23">
        <v>4316374</v>
      </c>
      <c r="O23" s="23">
        <v>4316374</v>
      </c>
      <c r="Q23" s="23">
        <v>0</v>
      </c>
    </row>
    <row r="24" spans="1:17" ht="21.75" customHeight="1" x14ac:dyDescent="0.2">
      <c r="A24" s="7" t="s">
        <v>44</v>
      </c>
      <c r="C24" s="23">
        <v>10000</v>
      </c>
      <c r="E24" s="23">
        <v>12066003</v>
      </c>
      <c r="G24" s="23">
        <v>12066003</v>
      </c>
      <c r="I24" s="23">
        <v>0</v>
      </c>
      <c r="K24" s="23">
        <v>10000</v>
      </c>
      <c r="M24" s="23">
        <v>12066003</v>
      </c>
      <c r="O24" s="23">
        <v>12066003</v>
      </c>
      <c r="Q24" s="23">
        <v>0</v>
      </c>
    </row>
    <row r="25" spans="1:17" ht="21.75" customHeight="1" x14ac:dyDescent="0.2">
      <c r="A25" s="7" t="s">
        <v>45</v>
      </c>
      <c r="C25" s="23">
        <v>10000</v>
      </c>
      <c r="E25" s="23">
        <v>6876431</v>
      </c>
      <c r="G25" s="23">
        <v>6876431</v>
      </c>
      <c r="I25" s="23">
        <v>0</v>
      </c>
      <c r="K25" s="23">
        <v>10000</v>
      </c>
      <c r="M25" s="23">
        <v>6876431</v>
      </c>
      <c r="O25" s="23">
        <v>6876431</v>
      </c>
      <c r="Q25" s="23">
        <v>0</v>
      </c>
    </row>
    <row r="26" spans="1:17" ht="21.75" customHeight="1" x14ac:dyDescent="0.2">
      <c r="A26" s="7" t="s">
        <v>46</v>
      </c>
      <c r="C26" s="23">
        <v>10000</v>
      </c>
      <c r="E26" s="23">
        <v>11688940</v>
      </c>
      <c r="G26" s="23">
        <v>11688940</v>
      </c>
      <c r="I26" s="23">
        <v>0</v>
      </c>
      <c r="K26" s="23">
        <v>10000</v>
      </c>
      <c r="M26" s="23">
        <v>11688940</v>
      </c>
      <c r="O26" s="23">
        <v>11688940</v>
      </c>
      <c r="Q26" s="23">
        <v>0</v>
      </c>
    </row>
    <row r="27" spans="1:17" ht="21.75" customHeight="1" x14ac:dyDescent="0.2">
      <c r="A27" s="7" t="s">
        <v>47</v>
      </c>
      <c r="C27" s="23">
        <v>10000</v>
      </c>
      <c r="E27" s="23">
        <v>19736250</v>
      </c>
      <c r="G27" s="23">
        <v>19736250</v>
      </c>
      <c r="I27" s="23">
        <v>0</v>
      </c>
      <c r="K27" s="23">
        <v>10000</v>
      </c>
      <c r="M27" s="23">
        <v>19736250</v>
      </c>
      <c r="O27" s="23">
        <v>19736250</v>
      </c>
      <c r="Q27" s="23">
        <v>0</v>
      </c>
    </row>
    <row r="28" spans="1:17" ht="21.75" customHeight="1" x14ac:dyDescent="0.2">
      <c r="A28" s="7" t="s">
        <v>35</v>
      </c>
      <c r="C28" s="23">
        <v>10000</v>
      </c>
      <c r="E28" s="23">
        <v>6836740</v>
      </c>
      <c r="G28" s="23">
        <v>6836740</v>
      </c>
      <c r="I28" s="23">
        <v>0</v>
      </c>
      <c r="K28" s="23">
        <v>10000</v>
      </c>
      <c r="M28" s="23">
        <v>6836740</v>
      </c>
      <c r="O28" s="23">
        <v>6836740</v>
      </c>
      <c r="Q28" s="23">
        <v>0</v>
      </c>
    </row>
    <row r="29" spans="1:17" ht="21.75" customHeight="1" x14ac:dyDescent="0.2">
      <c r="A29" s="7" t="s">
        <v>48</v>
      </c>
      <c r="C29" s="23">
        <v>10000</v>
      </c>
      <c r="E29" s="23">
        <v>12909432</v>
      </c>
      <c r="G29" s="23">
        <v>12909432</v>
      </c>
      <c r="I29" s="23">
        <v>0</v>
      </c>
      <c r="K29" s="23">
        <v>10000</v>
      </c>
      <c r="M29" s="23">
        <v>12909432</v>
      </c>
      <c r="O29" s="23">
        <v>12909432</v>
      </c>
      <c r="Q29" s="23">
        <v>0</v>
      </c>
    </row>
    <row r="30" spans="1:17" ht="21.75" customHeight="1" x14ac:dyDescent="0.2">
      <c r="A30" s="7" t="s">
        <v>49</v>
      </c>
      <c r="C30" s="23">
        <v>10000</v>
      </c>
      <c r="E30" s="23">
        <v>5973465</v>
      </c>
      <c r="G30" s="23">
        <v>5973465</v>
      </c>
      <c r="I30" s="23">
        <v>0</v>
      </c>
      <c r="K30" s="23">
        <v>10000</v>
      </c>
      <c r="M30" s="23">
        <v>5973465</v>
      </c>
      <c r="O30" s="23">
        <v>5973465</v>
      </c>
      <c r="Q30" s="23">
        <v>0</v>
      </c>
    </row>
    <row r="31" spans="1:17" ht="21.75" customHeight="1" x14ac:dyDescent="0.2">
      <c r="A31" s="7" t="s">
        <v>50</v>
      </c>
      <c r="C31" s="23">
        <v>10000</v>
      </c>
      <c r="E31" s="23">
        <v>13385722</v>
      </c>
      <c r="G31" s="23">
        <v>13385722</v>
      </c>
      <c r="I31" s="23">
        <v>0</v>
      </c>
      <c r="K31" s="23">
        <v>10000</v>
      </c>
      <c r="M31" s="23">
        <v>13385722</v>
      </c>
      <c r="O31" s="23">
        <v>13385722</v>
      </c>
      <c r="Q31" s="23">
        <v>0</v>
      </c>
    </row>
    <row r="32" spans="1:17" ht="21.75" customHeight="1" x14ac:dyDescent="0.2">
      <c r="A32" s="7" t="s">
        <v>51</v>
      </c>
      <c r="C32" s="23">
        <v>10000</v>
      </c>
      <c r="E32" s="23">
        <v>5824624</v>
      </c>
      <c r="G32" s="23">
        <v>5824624</v>
      </c>
      <c r="I32" s="23">
        <v>0</v>
      </c>
      <c r="K32" s="23">
        <v>10000</v>
      </c>
      <c r="M32" s="23">
        <v>5824624</v>
      </c>
      <c r="O32" s="23">
        <v>5824624</v>
      </c>
      <c r="Q32" s="23">
        <v>0</v>
      </c>
    </row>
    <row r="33" spans="1:17" ht="21.75" customHeight="1" x14ac:dyDescent="0.2">
      <c r="A33" s="7" t="s">
        <v>52</v>
      </c>
      <c r="C33" s="23">
        <v>10000</v>
      </c>
      <c r="E33" s="23">
        <v>9714323</v>
      </c>
      <c r="G33" s="23">
        <v>9714323</v>
      </c>
      <c r="I33" s="23">
        <v>0</v>
      </c>
      <c r="K33" s="23">
        <v>10000</v>
      </c>
      <c r="M33" s="23">
        <v>9714323</v>
      </c>
      <c r="O33" s="23">
        <v>9714323</v>
      </c>
      <c r="Q33" s="23">
        <v>0</v>
      </c>
    </row>
    <row r="34" spans="1:17" ht="21.75" customHeight="1" x14ac:dyDescent="0.2">
      <c r="A34" s="7" t="s">
        <v>53</v>
      </c>
      <c r="C34" s="23">
        <v>10000</v>
      </c>
      <c r="E34" s="23">
        <v>12562138</v>
      </c>
      <c r="G34" s="23">
        <v>12562138</v>
      </c>
      <c r="I34" s="23">
        <v>0</v>
      </c>
      <c r="K34" s="23">
        <v>10000</v>
      </c>
      <c r="M34" s="23">
        <v>12562138</v>
      </c>
      <c r="O34" s="23">
        <v>12562138</v>
      </c>
      <c r="Q34" s="23">
        <v>0</v>
      </c>
    </row>
    <row r="35" spans="1:17" ht="21.75" customHeight="1" x14ac:dyDescent="0.2">
      <c r="A35" s="7" t="s">
        <v>56</v>
      </c>
      <c r="C35" s="23">
        <v>10000</v>
      </c>
      <c r="E35" s="23">
        <v>4306451</v>
      </c>
      <c r="G35" s="23">
        <v>4306451</v>
      </c>
      <c r="I35" s="23">
        <v>0</v>
      </c>
      <c r="K35" s="23">
        <v>10000</v>
      </c>
      <c r="M35" s="23">
        <v>4306451</v>
      </c>
      <c r="O35" s="23">
        <v>4306451</v>
      </c>
      <c r="Q35" s="23">
        <v>0</v>
      </c>
    </row>
    <row r="36" spans="1:17" ht="21.75" customHeight="1" x14ac:dyDescent="0.2">
      <c r="A36" s="7" t="s">
        <v>37</v>
      </c>
      <c r="C36" s="23">
        <v>10000</v>
      </c>
      <c r="E36" s="23">
        <v>4266761</v>
      </c>
      <c r="G36" s="23">
        <v>4266761</v>
      </c>
      <c r="I36" s="23">
        <v>0</v>
      </c>
      <c r="K36" s="23">
        <v>10000</v>
      </c>
      <c r="M36" s="23">
        <v>4266761</v>
      </c>
      <c r="O36" s="23">
        <v>4266761</v>
      </c>
      <c r="Q36" s="23">
        <v>0</v>
      </c>
    </row>
    <row r="37" spans="1:17" ht="21.75" customHeight="1" x14ac:dyDescent="0.2">
      <c r="A37" s="7" t="s">
        <v>38</v>
      </c>
      <c r="C37" s="23">
        <v>10000</v>
      </c>
      <c r="E37" s="23">
        <v>4286606</v>
      </c>
      <c r="G37" s="23">
        <v>4286606</v>
      </c>
      <c r="I37" s="23">
        <v>0</v>
      </c>
      <c r="K37" s="23">
        <v>10000</v>
      </c>
      <c r="M37" s="23">
        <v>4286606</v>
      </c>
      <c r="O37" s="23">
        <v>4286606</v>
      </c>
      <c r="Q37" s="23">
        <v>0</v>
      </c>
    </row>
    <row r="38" spans="1:17" ht="21.75" customHeight="1" x14ac:dyDescent="0.2">
      <c r="A38" s="7" t="s">
        <v>39</v>
      </c>
      <c r="C38" s="23">
        <v>10000</v>
      </c>
      <c r="E38" s="23">
        <v>10914970</v>
      </c>
      <c r="G38" s="23">
        <v>10914970</v>
      </c>
      <c r="I38" s="23">
        <v>0</v>
      </c>
      <c r="K38" s="23">
        <v>10000</v>
      </c>
      <c r="M38" s="23">
        <v>10914970</v>
      </c>
      <c r="O38" s="23">
        <v>10914970</v>
      </c>
      <c r="Q38" s="23">
        <v>0</v>
      </c>
    </row>
    <row r="39" spans="1:17" ht="21.75" customHeight="1" x14ac:dyDescent="0.2">
      <c r="A39" s="7" t="s">
        <v>54</v>
      </c>
      <c r="C39" s="23">
        <v>10000</v>
      </c>
      <c r="E39" s="23">
        <v>4286606</v>
      </c>
      <c r="G39" s="23">
        <v>4286606</v>
      </c>
      <c r="I39" s="23">
        <v>0</v>
      </c>
      <c r="K39" s="23">
        <v>10000</v>
      </c>
      <c r="M39" s="23">
        <v>4286606</v>
      </c>
      <c r="O39" s="23">
        <v>4286606</v>
      </c>
      <c r="Q39" s="23">
        <v>0</v>
      </c>
    </row>
    <row r="40" spans="1:17" ht="21.75" customHeight="1" x14ac:dyDescent="0.2">
      <c r="A40" s="7" t="s">
        <v>36</v>
      </c>
      <c r="C40" s="23">
        <v>10000</v>
      </c>
      <c r="E40" s="23">
        <v>9148729</v>
      </c>
      <c r="G40" s="23">
        <v>9148729</v>
      </c>
      <c r="I40" s="23">
        <v>0</v>
      </c>
      <c r="K40" s="23">
        <v>10000</v>
      </c>
      <c r="M40" s="23">
        <v>9148729</v>
      </c>
      <c r="O40" s="23">
        <v>9148729</v>
      </c>
      <c r="Q40" s="23">
        <v>0</v>
      </c>
    </row>
    <row r="41" spans="1:17" ht="21.75" customHeight="1" x14ac:dyDescent="0.2">
      <c r="A41" s="7" t="s">
        <v>55</v>
      </c>
      <c r="C41" s="23">
        <v>10000</v>
      </c>
      <c r="E41" s="23">
        <v>5080422</v>
      </c>
      <c r="G41" s="23">
        <v>5080422</v>
      </c>
      <c r="I41" s="23">
        <v>0</v>
      </c>
      <c r="K41" s="23">
        <v>10000</v>
      </c>
      <c r="M41" s="23">
        <v>5080422</v>
      </c>
      <c r="O41" s="23">
        <v>5080422</v>
      </c>
      <c r="Q41" s="23">
        <v>0</v>
      </c>
    </row>
    <row r="42" spans="1:17" ht="21.75" customHeight="1" x14ac:dyDescent="0.2">
      <c r="A42" s="7" t="s">
        <v>57</v>
      </c>
      <c r="C42" s="23">
        <v>10000</v>
      </c>
      <c r="E42" s="23">
        <v>12016389</v>
      </c>
      <c r="G42" s="23">
        <v>12016389</v>
      </c>
      <c r="I42" s="23">
        <v>0</v>
      </c>
      <c r="K42" s="23">
        <v>10000</v>
      </c>
      <c r="M42" s="23">
        <v>12016389</v>
      </c>
      <c r="O42" s="23">
        <v>12016389</v>
      </c>
      <c r="Q42" s="23">
        <v>0</v>
      </c>
    </row>
    <row r="43" spans="1:17" ht="21.75" customHeight="1" x14ac:dyDescent="0.2">
      <c r="A43" s="7" t="s">
        <v>40</v>
      </c>
      <c r="C43" s="23">
        <v>29700000</v>
      </c>
      <c r="E43" s="23">
        <v>47152670400</v>
      </c>
      <c r="G43" s="23">
        <v>48302016741</v>
      </c>
      <c r="I43" s="23">
        <v>-1149346341</v>
      </c>
      <c r="K43" s="23">
        <v>29700000</v>
      </c>
      <c r="M43" s="23">
        <v>47152670400</v>
      </c>
      <c r="O43" s="23">
        <v>48302016741</v>
      </c>
      <c r="Q43" s="23">
        <v>-1149346341</v>
      </c>
    </row>
    <row r="44" spans="1:17" ht="21.75" customHeight="1" x14ac:dyDescent="0.2">
      <c r="A44" s="7" t="s">
        <v>32</v>
      </c>
      <c r="C44" s="23">
        <v>2338000</v>
      </c>
      <c r="E44" s="23">
        <v>11940665607</v>
      </c>
      <c r="G44" s="23">
        <v>11941825570</v>
      </c>
      <c r="I44" s="23">
        <v>-1159962</v>
      </c>
      <c r="K44" s="23">
        <v>2338000</v>
      </c>
      <c r="M44" s="23">
        <v>11940665607</v>
      </c>
      <c r="O44" s="23">
        <v>11941825570</v>
      </c>
      <c r="Q44" s="23">
        <v>-1159962</v>
      </c>
    </row>
    <row r="45" spans="1:17" ht="21.75" customHeight="1" x14ac:dyDescent="0.2">
      <c r="A45" s="7" t="s">
        <v>59</v>
      </c>
      <c r="C45" s="23">
        <v>5872208</v>
      </c>
      <c r="E45" s="23">
        <v>20388028596</v>
      </c>
      <c r="G45" s="23">
        <v>19793693381</v>
      </c>
      <c r="I45" s="23">
        <v>594335215</v>
      </c>
      <c r="K45" s="23">
        <v>5872208</v>
      </c>
      <c r="M45" s="23">
        <v>20388028596</v>
      </c>
      <c r="O45" s="23">
        <v>19793693381</v>
      </c>
      <c r="Q45" s="23">
        <v>594335215</v>
      </c>
    </row>
    <row r="46" spans="1:17" ht="21.75" customHeight="1" x14ac:dyDescent="0.2">
      <c r="A46" s="7" t="s">
        <v>21</v>
      </c>
      <c r="C46" s="23">
        <v>30097</v>
      </c>
      <c r="E46" s="23">
        <v>53248136</v>
      </c>
      <c r="G46" s="23">
        <v>55517827</v>
      </c>
      <c r="I46" s="23">
        <v>-2269690</v>
      </c>
      <c r="K46" s="23">
        <v>30097</v>
      </c>
      <c r="M46" s="23">
        <v>53248136</v>
      </c>
      <c r="O46" s="23">
        <v>55517827</v>
      </c>
      <c r="Q46" s="23">
        <v>-2269690</v>
      </c>
    </row>
    <row r="47" spans="1:17" ht="21.75" customHeight="1" x14ac:dyDescent="0.2">
      <c r="A47" s="7" t="s">
        <v>25</v>
      </c>
      <c r="C47" s="23">
        <v>980000</v>
      </c>
      <c r="E47" s="23">
        <v>40997421136</v>
      </c>
      <c r="G47" s="23">
        <v>51246776420</v>
      </c>
      <c r="I47" s="23">
        <v>-10249355284</v>
      </c>
      <c r="K47" s="23">
        <v>980000</v>
      </c>
      <c r="M47" s="23">
        <v>40997421136</v>
      </c>
      <c r="O47" s="23">
        <v>51246776420</v>
      </c>
      <c r="Q47" s="23">
        <v>-10249355284</v>
      </c>
    </row>
    <row r="48" spans="1:17" ht="21.75" customHeight="1" x14ac:dyDescent="0.2">
      <c r="A48" s="7" t="s">
        <v>62</v>
      </c>
      <c r="C48" s="23">
        <v>1466666</v>
      </c>
      <c r="E48" s="23">
        <v>4932108868</v>
      </c>
      <c r="G48" s="23">
        <v>5167872113</v>
      </c>
      <c r="I48" s="23">
        <v>-235763244</v>
      </c>
      <c r="K48" s="23">
        <v>1466666</v>
      </c>
      <c r="M48" s="23">
        <v>4932108868</v>
      </c>
      <c r="O48" s="23">
        <v>5167872113</v>
      </c>
      <c r="Q48" s="23">
        <v>-235763244</v>
      </c>
    </row>
    <row r="49" spans="1:17" ht="21.75" customHeight="1" x14ac:dyDescent="0.2">
      <c r="A49" s="7" t="s">
        <v>34</v>
      </c>
      <c r="C49" s="23">
        <v>563000</v>
      </c>
      <c r="E49" s="23">
        <v>4541808321</v>
      </c>
      <c r="G49" s="23">
        <v>4636778483</v>
      </c>
      <c r="I49" s="23">
        <v>-94970161</v>
      </c>
      <c r="K49" s="23">
        <v>563000</v>
      </c>
      <c r="M49" s="23">
        <v>4541808321</v>
      </c>
      <c r="O49" s="23">
        <v>4636778483</v>
      </c>
      <c r="Q49" s="23">
        <v>-94970161</v>
      </c>
    </row>
    <row r="50" spans="1:17" ht="21.75" customHeight="1" x14ac:dyDescent="0.2">
      <c r="A50" s="7" t="s">
        <v>19</v>
      </c>
      <c r="C50" s="23">
        <v>1675000</v>
      </c>
      <c r="E50" s="23">
        <v>6847655270</v>
      </c>
      <c r="G50" s="23">
        <v>6902502994</v>
      </c>
      <c r="I50" s="23">
        <v>-54847724</v>
      </c>
      <c r="K50" s="23">
        <v>1675000</v>
      </c>
      <c r="M50" s="23">
        <v>6847655270</v>
      </c>
      <c r="O50" s="23">
        <v>6902502994</v>
      </c>
      <c r="Q50" s="23">
        <v>-54847724</v>
      </c>
    </row>
    <row r="51" spans="1:17" ht="21.75" customHeight="1" x14ac:dyDescent="0.2">
      <c r="A51" s="7" t="s">
        <v>61</v>
      </c>
      <c r="C51" s="23">
        <v>750000</v>
      </c>
      <c r="E51" s="23">
        <v>6854105025</v>
      </c>
      <c r="G51" s="23">
        <v>7315510575</v>
      </c>
      <c r="I51" s="23">
        <v>-461405550</v>
      </c>
      <c r="K51" s="23">
        <v>750000</v>
      </c>
      <c r="M51" s="23">
        <v>6854105025</v>
      </c>
      <c r="O51" s="23">
        <v>7315510575</v>
      </c>
      <c r="Q51" s="23">
        <v>-461405550</v>
      </c>
    </row>
    <row r="52" spans="1:17" ht="21.75" customHeight="1" x14ac:dyDescent="0.2">
      <c r="A52" s="7" t="s">
        <v>64</v>
      </c>
      <c r="C52" s="23">
        <v>258000</v>
      </c>
      <c r="E52" s="23">
        <v>4003928522</v>
      </c>
      <c r="G52" s="23">
        <v>3962967616</v>
      </c>
      <c r="I52" s="23">
        <v>40960906</v>
      </c>
      <c r="K52" s="23">
        <v>258000</v>
      </c>
      <c r="M52" s="23">
        <v>4003928522</v>
      </c>
      <c r="O52" s="23">
        <v>3962967616</v>
      </c>
      <c r="Q52" s="23">
        <v>40960906</v>
      </c>
    </row>
    <row r="53" spans="1:17" ht="21.75" customHeight="1" x14ac:dyDescent="0.2">
      <c r="A53" s="54" t="s">
        <v>92</v>
      </c>
      <c r="C53" s="23">
        <v>12880000</v>
      </c>
      <c r="E53" s="23">
        <v>124910240000</v>
      </c>
      <c r="G53" s="23">
        <v>124652620000</v>
      </c>
      <c r="I53" s="23">
        <v>257620000</v>
      </c>
      <c r="K53" s="23">
        <v>12880000</v>
      </c>
      <c r="M53" s="23">
        <v>124910240000</v>
      </c>
      <c r="O53" s="23">
        <v>124407900000</v>
      </c>
      <c r="Q53" s="23">
        <v>502340000</v>
      </c>
    </row>
    <row r="54" spans="1:17" ht="21.75" customHeight="1" x14ac:dyDescent="0.2">
      <c r="A54" s="54" t="s">
        <v>93</v>
      </c>
      <c r="C54" s="23">
        <v>115000</v>
      </c>
      <c r="E54" s="23">
        <v>29864732766</v>
      </c>
      <c r="G54" s="23">
        <v>29631819701</v>
      </c>
      <c r="I54" s="23">
        <v>232913065</v>
      </c>
      <c r="K54" s="23">
        <v>115000</v>
      </c>
      <c r="M54" s="23">
        <v>29864732766</v>
      </c>
      <c r="O54" s="23">
        <v>29631819701</v>
      </c>
      <c r="Q54" s="23">
        <v>232913065</v>
      </c>
    </row>
    <row r="55" spans="1:17" ht="21.75" customHeight="1" x14ac:dyDescent="0.2">
      <c r="A55" s="54" t="s">
        <v>98</v>
      </c>
      <c r="C55" s="23">
        <v>14482958</v>
      </c>
      <c r="E55" s="23">
        <v>158095969528</v>
      </c>
      <c r="G55" s="23">
        <v>141932968400</v>
      </c>
      <c r="I55" s="23">
        <v>16163001128</v>
      </c>
      <c r="K55" s="23">
        <v>14482958</v>
      </c>
      <c r="M55" s="23">
        <v>158095969528</v>
      </c>
      <c r="O55" s="23">
        <v>149999996006</v>
      </c>
      <c r="Q55" s="23">
        <v>8095973522</v>
      </c>
    </row>
    <row r="56" spans="1:17" ht="21.75" customHeight="1" x14ac:dyDescent="0.2">
      <c r="A56" s="54" t="s">
        <v>94</v>
      </c>
      <c r="C56" s="23">
        <v>3600000</v>
      </c>
      <c r="E56" s="23">
        <v>61551305640</v>
      </c>
      <c r="G56" s="23">
        <v>61551305640</v>
      </c>
      <c r="I56" s="23">
        <v>0</v>
      </c>
      <c r="K56" s="23">
        <v>3600000</v>
      </c>
      <c r="M56" s="23">
        <v>61551305640</v>
      </c>
      <c r="O56" s="23">
        <v>61551305640</v>
      </c>
      <c r="Q56" s="23">
        <v>0</v>
      </c>
    </row>
    <row r="57" spans="1:17" ht="21.75" customHeight="1" x14ac:dyDescent="0.2">
      <c r="A57" s="54" t="s">
        <v>96</v>
      </c>
      <c r="C57" s="23">
        <v>10000000</v>
      </c>
      <c r="E57" s="23">
        <v>176807576000</v>
      </c>
      <c r="G57" s="23">
        <v>161306200000</v>
      </c>
      <c r="I57" s="23">
        <v>15501376000</v>
      </c>
      <c r="K57" s="23">
        <v>10000000</v>
      </c>
      <c r="M57" s="23">
        <v>176807576000</v>
      </c>
      <c r="O57" s="23">
        <v>166549900000</v>
      </c>
      <c r="Q57" s="23">
        <v>10257676000</v>
      </c>
    </row>
    <row r="58" spans="1:17" ht="21.75" customHeight="1" x14ac:dyDescent="0.2">
      <c r="A58" s="54" t="s">
        <v>97</v>
      </c>
      <c r="C58" s="23">
        <v>2395638</v>
      </c>
      <c r="E58" s="23">
        <v>41823108574</v>
      </c>
      <c r="G58" s="23">
        <v>37671664362</v>
      </c>
      <c r="I58" s="23">
        <v>4151444212</v>
      </c>
      <c r="K58" s="23">
        <v>2395638</v>
      </c>
      <c r="M58" s="23">
        <v>41823108574</v>
      </c>
      <c r="O58" s="23">
        <v>39999997284</v>
      </c>
      <c r="Q58" s="23">
        <v>1823111290</v>
      </c>
    </row>
    <row r="59" spans="1:17" ht="21.75" customHeight="1" x14ac:dyDescent="0.2">
      <c r="A59" s="54" t="s">
        <v>99</v>
      </c>
      <c r="C59" s="23">
        <v>2895076</v>
      </c>
      <c r="E59" s="23">
        <v>77729150910</v>
      </c>
      <c r="G59" s="23">
        <v>69999984701</v>
      </c>
      <c r="I59" s="23">
        <v>7729166209</v>
      </c>
      <c r="K59" s="23">
        <v>2895076</v>
      </c>
      <c r="M59" s="23">
        <v>77729150910</v>
      </c>
      <c r="O59" s="23">
        <v>69999984701</v>
      </c>
      <c r="Q59" s="23">
        <v>7729166209</v>
      </c>
    </row>
    <row r="60" spans="1:17" ht="21.75" customHeight="1" x14ac:dyDescent="0.2">
      <c r="A60" s="7" t="s">
        <v>109</v>
      </c>
      <c r="C60" s="23">
        <v>5420000</v>
      </c>
      <c r="E60" s="23">
        <v>5177602886766</v>
      </c>
      <c r="G60" s="23">
        <v>5211741153984</v>
      </c>
      <c r="I60" s="23">
        <v>-34138267217</v>
      </c>
      <c r="K60" s="23">
        <v>5420000</v>
      </c>
      <c r="M60" s="23">
        <v>5177602886766</v>
      </c>
      <c r="O60" s="23">
        <v>5169753577150</v>
      </c>
      <c r="Q60" s="23">
        <v>7849309616</v>
      </c>
    </row>
    <row r="61" spans="1:17" ht="21.75" customHeight="1" x14ac:dyDescent="0.2">
      <c r="A61" s="7" t="s">
        <v>131</v>
      </c>
      <c r="C61" s="23">
        <v>800000</v>
      </c>
      <c r="E61" s="23">
        <v>799565000000</v>
      </c>
      <c r="G61" s="23">
        <v>799565000000</v>
      </c>
      <c r="I61" s="23">
        <v>0</v>
      </c>
      <c r="K61" s="23">
        <v>800000</v>
      </c>
      <c r="M61" s="23">
        <v>799565000000</v>
      </c>
      <c r="O61" s="23">
        <v>799565000000</v>
      </c>
      <c r="Q61" s="23">
        <v>0</v>
      </c>
    </row>
    <row r="62" spans="1:17" ht="21.75" customHeight="1" x14ac:dyDescent="0.2">
      <c r="A62" s="7" t="s">
        <v>125</v>
      </c>
      <c r="C62" s="23">
        <v>480000</v>
      </c>
      <c r="E62" s="23">
        <v>479739000000</v>
      </c>
      <c r="G62" s="23">
        <v>479739000000</v>
      </c>
      <c r="I62" s="23">
        <v>0</v>
      </c>
      <c r="K62" s="23">
        <v>480000</v>
      </c>
      <c r="M62" s="23">
        <v>479739000000</v>
      </c>
      <c r="O62" s="23">
        <v>479739000000</v>
      </c>
      <c r="Q62" s="23">
        <v>0</v>
      </c>
    </row>
    <row r="63" spans="1:17" ht="21.75" customHeight="1" x14ac:dyDescent="0.2">
      <c r="A63" s="7" t="s">
        <v>113</v>
      </c>
      <c r="C63" s="23">
        <v>534464</v>
      </c>
      <c r="E63" s="23">
        <v>438283920822</v>
      </c>
      <c r="G63" s="23">
        <v>423065321078</v>
      </c>
      <c r="I63" s="23">
        <v>15218599744</v>
      </c>
      <c r="K63" s="23">
        <v>534464</v>
      </c>
      <c r="M63" s="23">
        <v>438283920822</v>
      </c>
      <c r="O63" s="23">
        <v>408642639678</v>
      </c>
      <c r="Q63" s="23">
        <v>29641281144</v>
      </c>
    </row>
    <row r="64" spans="1:17" ht="21.75" customHeight="1" x14ac:dyDescent="0.2">
      <c r="A64" s="7" t="s">
        <v>137</v>
      </c>
      <c r="C64" s="23">
        <v>215000</v>
      </c>
      <c r="E64" s="23">
        <v>213378912093</v>
      </c>
      <c r="G64" s="23">
        <v>212250775851</v>
      </c>
      <c r="I64" s="23">
        <v>1128136242</v>
      </c>
      <c r="K64" s="23">
        <v>215000</v>
      </c>
      <c r="M64" s="23">
        <v>213378912093</v>
      </c>
      <c r="O64" s="23">
        <v>207562026745</v>
      </c>
      <c r="Q64" s="23">
        <v>5816885348</v>
      </c>
    </row>
    <row r="65" spans="1:17" ht="21.75" customHeight="1" x14ac:dyDescent="0.2">
      <c r="A65" s="7" t="s">
        <v>134</v>
      </c>
      <c r="C65" s="23">
        <v>355000</v>
      </c>
      <c r="E65" s="23">
        <v>350904092093</v>
      </c>
      <c r="G65" s="23">
        <v>340071835337</v>
      </c>
      <c r="I65" s="23">
        <v>10832256756</v>
      </c>
      <c r="K65" s="23">
        <v>355000</v>
      </c>
      <c r="M65" s="23">
        <v>350904092093</v>
      </c>
      <c r="O65" s="23">
        <v>340071835337</v>
      </c>
      <c r="Q65" s="23">
        <v>10832256756</v>
      </c>
    </row>
    <row r="66" spans="1:17" ht="21.75" customHeight="1" x14ac:dyDescent="0.2">
      <c r="A66" s="7" t="s">
        <v>140</v>
      </c>
      <c r="C66" s="23">
        <v>560000</v>
      </c>
      <c r="E66" s="23">
        <v>534453232950</v>
      </c>
      <c r="G66" s="23">
        <v>521569042540</v>
      </c>
      <c r="I66" s="23">
        <v>12884190410</v>
      </c>
      <c r="K66" s="23">
        <v>560000</v>
      </c>
      <c r="M66" s="23">
        <v>534453232950</v>
      </c>
      <c r="O66" s="23">
        <v>537699466850</v>
      </c>
      <c r="Q66" s="23">
        <v>-3246233899</v>
      </c>
    </row>
    <row r="67" spans="1:17" ht="21.75" customHeight="1" x14ac:dyDescent="0.2">
      <c r="A67" s="7" t="s">
        <v>128</v>
      </c>
      <c r="C67" s="23">
        <v>1000000</v>
      </c>
      <c r="E67" s="23">
        <v>999456250000</v>
      </c>
      <c r="G67" s="23">
        <v>999456250000</v>
      </c>
      <c r="I67" s="23">
        <v>0</v>
      </c>
      <c r="K67" s="23">
        <v>1000000</v>
      </c>
      <c r="M67" s="23">
        <v>999456250000</v>
      </c>
      <c r="O67" s="23">
        <v>999456250000</v>
      </c>
      <c r="Q67" s="23">
        <v>0</v>
      </c>
    </row>
    <row r="68" spans="1:17" ht="21.75" customHeight="1" x14ac:dyDescent="0.2">
      <c r="A68" s="7" t="s">
        <v>143</v>
      </c>
      <c r="C68" s="23">
        <v>209000</v>
      </c>
      <c r="E68" s="23">
        <v>173613179474</v>
      </c>
      <c r="G68" s="23">
        <v>172690737325</v>
      </c>
      <c r="I68" s="23">
        <v>922442149</v>
      </c>
      <c r="K68" s="23">
        <v>209000</v>
      </c>
      <c r="M68" s="23">
        <v>173613179474</v>
      </c>
      <c r="O68" s="23">
        <v>171744691017</v>
      </c>
      <c r="Q68" s="23">
        <v>1868488457</v>
      </c>
    </row>
    <row r="69" spans="1:17" ht="21.75" customHeight="1" x14ac:dyDescent="0.2">
      <c r="A69" s="7" t="s">
        <v>146</v>
      </c>
      <c r="C69" s="23">
        <v>1079237</v>
      </c>
      <c r="E69" s="23">
        <v>887499333212</v>
      </c>
      <c r="G69" s="23">
        <v>882679924275</v>
      </c>
      <c r="I69" s="23">
        <v>4819408937</v>
      </c>
      <c r="K69" s="23">
        <v>1079237</v>
      </c>
      <c r="M69" s="23">
        <v>887499333212</v>
      </c>
      <c r="O69" s="23">
        <v>877701953764</v>
      </c>
      <c r="Q69" s="23">
        <v>9797379448</v>
      </c>
    </row>
    <row r="70" spans="1:17" ht="21.75" customHeight="1" x14ac:dyDescent="0.2">
      <c r="A70" s="7" t="s">
        <v>149</v>
      </c>
      <c r="C70" s="23">
        <v>2682862</v>
      </c>
      <c r="E70" s="23">
        <v>2201043218636</v>
      </c>
      <c r="G70" s="23">
        <v>2188907187781</v>
      </c>
      <c r="I70" s="23">
        <v>12136030855</v>
      </c>
      <c r="K70" s="23">
        <v>2682862</v>
      </c>
      <c r="M70" s="23">
        <v>2201043218636</v>
      </c>
      <c r="O70" s="23">
        <v>2177395923870</v>
      </c>
      <c r="Q70" s="23">
        <v>23647294766</v>
      </c>
    </row>
    <row r="71" spans="1:17" ht="21.75" customHeight="1" x14ac:dyDescent="0.2">
      <c r="A71" s="7" t="s">
        <v>152</v>
      </c>
      <c r="C71" s="23">
        <v>1400000</v>
      </c>
      <c r="E71" s="23">
        <v>1220420235466</v>
      </c>
      <c r="G71" s="23">
        <v>1212087768710</v>
      </c>
      <c r="I71" s="23">
        <v>8332466756</v>
      </c>
      <c r="K71" s="23">
        <v>1400000</v>
      </c>
      <c r="M71" s="23">
        <v>1220420235466</v>
      </c>
      <c r="O71" s="23">
        <v>1204599042920</v>
      </c>
      <c r="Q71" s="23">
        <v>15821192546</v>
      </c>
    </row>
    <row r="72" spans="1:17" ht="21.75" customHeight="1" x14ac:dyDescent="0.2">
      <c r="A72" s="7" t="s">
        <v>155</v>
      </c>
      <c r="C72" s="23">
        <v>2706888</v>
      </c>
      <c r="E72" s="23">
        <v>2184190658111</v>
      </c>
      <c r="G72" s="23">
        <v>2174388935473</v>
      </c>
      <c r="I72" s="23">
        <v>9801722638</v>
      </c>
      <c r="K72" s="23">
        <v>2706888</v>
      </c>
      <c r="M72" s="23">
        <v>2184190658111</v>
      </c>
      <c r="O72" s="23">
        <v>2277416592523</v>
      </c>
      <c r="Q72" s="23">
        <v>-93225934411</v>
      </c>
    </row>
    <row r="73" spans="1:17" ht="21.75" customHeight="1" x14ac:dyDescent="0.2">
      <c r="A73" s="7" t="s">
        <v>116</v>
      </c>
      <c r="C73" s="23">
        <v>2000000</v>
      </c>
      <c r="E73" s="23">
        <v>1998912500000</v>
      </c>
      <c r="G73" s="23">
        <v>1998912500000</v>
      </c>
      <c r="I73" s="23">
        <v>0</v>
      </c>
      <c r="K73" s="23">
        <v>2000000</v>
      </c>
      <c r="M73" s="23">
        <v>1998912500000</v>
      </c>
      <c r="O73" s="23">
        <v>1998912500000</v>
      </c>
      <c r="Q73" s="23">
        <v>0</v>
      </c>
    </row>
    <row r="74" spans="1:17" ht="21.75" customHeight="1" x14ac:dyDescent="0.2">
      <c r="A74" s="7" t="s">
        <v>158</v>
      </c>
      <c r="C74" s="23">
        <v>2137500</v>
      </c>
      <c r="E74" s="23">
        <v>1728461725114</v>
      </c>
      <c r="G74" s="23">
        <v>1717968034163</v>
      </c>
      <c r="I74" s="23">
        <v>10493690951</v>
      </c>
      <c r="K74" s="23">
        <v>2137500</v>
      </c>
      <c r="M74" s="23">
        <v>1728461725114</v>
      </c>
      <c r="O74" s="23">
        <v>1707318390557</v>
      </c>
      <c r="Q74" s="23">
        <v>21143334557</v>
      </c>
    </row>
    <row r="75" spans="1:17" ht="21.75" customHeight="1" x14ac:dyDescent="0.2">
      <c r="A75" s="7" t="s">
        <v>122</v>
      </c>
      <c r="C75" s="23">
        <v>2000000</v>
      </c>
      <c r="E75" s="23">
        <v>1998912500000</v>
      </c>
      <c r="G75" s="23">
        <v>1998912500000</v>
      </c>
      <c r="I75" s="23">
        <v>0</v>
      </c>
      <c r="K75" s="23">
        <v>2000000</v>
      </c>
      <c r="M75" s="23">
        <v>1998912500000</v>
      </c>
      <c r="O75" s="23">
        <v>2000000000000</v>
      </c>
      <c r="Q75" s="23">
        <v>-1087499999</v>
      </c>
    </row>
    <row r="76" spans="1:17" ht="21.75" customHeight="1" x14ac:dyDescent="0.2">
      <c r="A76" s="7" t="s">
        <v>161</v>
      </c>
      <c r="C76" s="23">
        <v>1000000</v>
      </c>
      <c r="E76" s="23">
        <v>999456250000</v>
      </c>
      <c r="G76" s="23">
        <v>1000000000000</v>
      </c>
      <c r="I76" s="23">
        <v>-543749999</v>
      </c>
      <c r="K76" s="23">
        <v>1000000</v>
      </c>
      <c r="M76" s="23">
        <v>999456250000</v>
      </c>
      <c r="O76" s="23">
        <v>1000000000000</v>
      </c>
      <c r="Q76" s="23">
        <v>-543749999</v>
      </c>
    </row>
    <row r="77" spans="1:17" ht="21.75" customHeight="1" x14ac:dyDescent="0.2">
      <c r="A77" s="9" t="s">
        <v>286</v>
      </c>
      <c r="C77" s="30">
        <v>325379674</v>
      </c>
      <c r="E77" s="24">
        <v>325133198</v>
      </c>
      <c r="G77" s="24">
        <v>325133198</v>
      </c>
      <c r="I77" s="24">
        <v>0</v>
      </c>
      <c r="K77" s="30">
        <v>325379674</v>
      </c>
      <c r="M77" s="24">
        <v>325133198</v>
      </c>
      <c r="O77" s="24">
        <v>325133198</v>
      </c>
      <c r="Q77" s="24">
        <v>0</v>
      </c>
    </row>
    <row r="78" spans="1:17" ht="21.75" customHeight="1" thickBot="1" x14ac:dyDescent="0.25">
      <c r="A78" s="10" t="s">
        <v>65</v>
      </c>
      <c r="C78" s="30"/>
      <c r="E78" s="25">
        <v>24301153843022</v>
      </c>
      <c r="G78" s="25">
        <v>24243471929071</v>
      </c>
      <c r="I78" s="25">
        <v>57681913960</v>
      </c>
      <c r="K78" s="30"/>
      <c r="M78" s="25">
        <v>24301153843022</v>
      </c>
      <c r="O78" s="25">
        <v>24271916031399</v>
      </c>
      <c r="Q78" s="25">
        <v>29237811634</v>
      </c>
    </row>
    <row r="79" spans="1:17" ht="13.5" thickTop="1" x14ac:dyDescent="0.2"/>
    <row r="81" spans="3:17" x14ac:dyDescent="0.2">
      <c r="I81" s="18">
        <v>-38240534883</v>
      </c>
      <c r="Q81" s="18">
        <v>-27717372789</v>
      </c>
    </row>
    <row r="82" spans="3:17" x14ac:dyDescent="0.2">
      <c r="I82" s="18">
        <v>0</v>
      </c>
      <c r="Q82" s="18">
        <v>0</v>
      </c>
    </row>
    <row r="83" spans="3:17" x14ac:dyDescent="0.2">
      <c r="I83" s="18">
        <v>51886928220</v>
      </c>
      <c r="Q83" s="18">
        <v>28314004324</v>
      </c>
    </row>
    <row r="84" spans="3:17" x14ac:dyDescent="0.2">
      <c r="I84" s="18">
        <v>48533361672</v>
      </c>
      <c r="Q84" s="18">
        <v>28641140086</v>
      </c>
    </row>
    <row r="85" spans="3:17" x14ac:dyDescent="0.2">
      <c r="I85" s="18">
        <f>SUM(I81:I84)</f>
        <v>62179755009</v>
      </c>
      <c r="Q85" s="18">
        <f>SUM(Q81:Q84)</f>
        <v>29237771621</v>
      </c>
    </row>
    <row r="86" spans="3:17" x14ac:dyDescent="0.2">
      <c r="I86" s="18">
        <f>I85-I78</f>
        <v>4497841049</v>
      </c>
      <c r="Q86" s="18">
        <f>Q85-Q78</f>
        <v>-40013</v>
      </c>
    </row>
    <row r="87" spans="3:17" x14ac:dyDescent="0.2">
      <c r="C87"/>
      <c r="D87"/>
      <c r="E87"/>
      <c r="F87"/>
      <c r="G87"/>
      <c r="H87"/>
    </row>
    <row r="88" spans="3:17" x14ac:dyDescent="0.2">
      <c r="C88"/>
      <c r="D88"/>
      <c r="E88"/>
      <c r="F88"/>
      <c r="G88"/>
      <c r="H88"/>
    </row>
    <row r="89" spans="3:17" x14ac:dyDescent="0.2">
      <c r="C89"/>
      <c r="D89"/>
      <c r="E89"/>
      <c r="F89"/>
      <c r="G89"/>
      <c r="H89"/>
    </row>
    <row r="90" spans="3:17" x14ac:dyDescent="0.2">
      <c r="C90"/>
      <c r="D90"/>
      <c r="E90"/>
      <c r="F90"/>
      <c r="G90"/>
      <c r="H90"/>
      <c r="I90" s="18">
        <f>SUM(I8:I52)</f>
        <v>-38240534876</v>
      </c>
      <c r="Q90" s="18">
        <f>SUM(Q8:Q52)</f>
        <v>-27717372782</v>
      </c>
    </row>
    <row r="91" spans="3:17" x14ac:dyDescent="0.2">
      <c r="C91"/>
      <c r="D91"/>
      <c r="E91"/>
      <c r="F91"/>
      <c r="G91"/>
      <c r="H91"/>
      <c r="I91" s="18">
        <f>SUM(I53:I59)</f>
        <v>44035520614</v>
      </c>
      <c r="Q91" s="18">
        <f>SUM(Q53:Q59)</f>
        <v>28641180086</v>
      </c>
    </row>
    <row r="92" spans="3:17" x14ac:dyDescent="0.2">
      <c r="C92"/>
      <c r="D92"/>
      <c r="E92"/>
      <c r="F92"/>
      <c r="G92"/>
      <c r="H92"/>
      <c r="I92" s="18">
        <f>SUM(I60:I77)</f>
        <v>51886928222</v>
      </c>
      <c r="Q92" s="18">
        <f>SUM(Q60:Q77)</f>
        <v>28314004330</v>
      </c>
    </row>
    <row r="93" spans="3:17" x14ac:dyDescent="0.2">
      <c r="C93"/>
      <c r="D93"/>
      <c r="E93"/>
      <c r="F93"/>
      <c r="G93"/>
      <c r="H93"/>
      <c r="I93" s="18">
        <f>SUM(I90:I92)-I78</f>
        <v>0</v>
      </c>
      <c r="Q93" s="18">
        <f>SUM(Q90:Q92)-Q78</f>
        <v>0</v>
      </c>
    </row>
    <row r="94" spans="3:17" x14ac:dyDescent="0.2">
      <c r="C94"/>
      <c r="D94"/>
      <c r="E94"/>
      <c r="F94"/>
      <c r="G94"/>
      <c r="H94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62"/>
  <sheetViews>
    <sheetView rightToLeft="1" view="pageBreakPreview" zoomScaleNormal="100" zoomScaleSheetLayoutView="100" workbookViewId="0">
      <selection activeCell="K13" sqref="K13:M13"/>
    </sheetView>
  </sheetViews>
  <sheetFormatPr defaultRowHeight="12.75" x14ac:dyDescent="0.2"/>
  <cols>
    <col min="1" max="1" width="25.5703125" bestFit="1" customWidth="1"/>
    <col min="2" max="2" width="1.28515625" customWidth="1"/>
    <col min="3" max="3" width="10.5703125" bestFit="1" customWidth="1"/>
    <col min="4" max="4" width="1.28515625" customWidth="1"/>
    <col min="5" max="5" width="11.140625" bestFit="1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0.85546875" bestFit="1" customWidth="1"/>
    <col min="49" max="49" width="7.7109375" customWidth="1"/>
    <col min="50" max="50" width="0.28515625" customWidth="1"/>
  </cols>
  <sheetData>
    <row r="1" spans="1:49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</row>
    <row r="2" spans="1:49" ht="21.75" customHeight="1" x14ac:dyDescent="0.2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</row>
    <row r="3" spans="1:49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</row>
    <row r="4" spans="1:49" ht="14.45" customHeight="1" x14ac:dyDescent="0.2"/>
    <row r="5" spans="1:49" ht="14.45" customHeight="1" x14ac:dyDescent="0.2">
      <c r="A5" s="63" t="s">
        <v>66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</row>
    <row r="6" spans="1:49" ht="14.45" customHeight="1" x14ac:dyDescent="0.2">
      <c r="I6" s="65" t="s">
        <v>7</v>
      </c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C6" s="65" t="s">
        <v>9</v>
      </c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65" t="s">
        <v>67</v>
      </c>
      <c r="B8" s="65"/>
      <c r="C8" s="65"/>
      <c r="D8" s="65"/>
      <c r="E8" s="65"/>
      <c r="F8" s="65"/>
      <c r="G8" s="65"/>
      <c r="I8" s="65" t="s">
        <v>68</v>
      </c>
      <c r="J8" s="65"/>
      <c r="K8" s="65"/>
      <c r="M8" s="65" t="s">
        <v>69</v>
      </c>
      <c r="N8" s="65"/>
      <c r="O8" s="65"/>
      <c r="Q8" s="65" t="s">
        <v>70</v>
      </c>
      <c r="R8" s="65"/>
      <c r="S8" s="65"/>
      <c r="T8" s="65"/>
      <c r="U8" s="65"/>
      <c r="W8" s="65" t="s">
        <v>71</v>
      </c>
      <c r="X8" s="65"/>
      <c r="Y8" s="65"/>
      <c r="Z8" s="65"/>
      <c r="AA8" s="65"/>
      <c r="AC8" s="65" t="s">
        <v>68</v>
      </c>
      <c r="AD8" s="65"/>
      <c r="AE8" s="65"/>
      <c r="AF8" s="65"/>
      <c r="AG8" s="65"/>
      <c r="AI8" s="65" t="s">
        <v>69</v>
      </c>
      <c r="AJ8" s="65"/>
      <c r="AK8" s="65"/>
      <c r="AM8" s="65" t="s">
        <v>70</v>
      </c>
      <c r="AN8" s="65"/>
      <c r="AO8" s="65"/>
      <c r="AQ8" s="65" t="s">
        <v>71</v>
      </c>
      <c r="AR8" s="65"/>
      <c r="AS8" s="65"/>
    </row>
    <row r="9" spans="1:49" ht="21.75" customHeight="1" x14ac:dyDescent="0.2">
      <c r="A9" s="68" t="s">
        <v>72</v>
      </c>
      <c r="B9" s="68"/>
      <c r="C9" s="68"/>
      <c r="D9" s="68"/>
      <c r="E9" s="68"/>
      <c r="F9" s="68"/>
      <c r="G9" s="68"/>
      <c r="I9" s="70">
        <v>303003995</v>
      </c>
      <c r="J9" s="70"/>
      <c r="K9" s="70"/>
      <c r="M9" s="70">
        <v>2324</v>
      </c>
      <c r="N9" s="70"/>
      <c r="O9" s="70"/>
      <c r="Q9" s="68" t="s">
        <v>73</v>
      </c>
      <c r="R9" s="68"/>
      <c r="S9" s="68"/>
      <c r="T9" s="68"/>
      <c r="U9" s="68"/>
      <c r="W9" s="71">
        <v>0.25741354699968699</v>
      </c>
      <c r="X9" s="71"/>
      <c r="Y9" s="71"/>
      <c r="Z9" s="71"/>
      <c r="AA9" s="71"/>
      <c r="AC9" s="70">
        <v>303003995</v>
      </c>
      <c r="AD9" s="70"/>
      <c r="AE9" s="70"/>
      <c r="AF9" s="70"/>
      <c r="AG9" s="70"/>
      <c r="AI9" s="70">
        <v>2324</v>
      </c>
      <c r="AJ9" s="70"/>
      <c r="AK9" s="70"/>
      <c r="AM9" s="68" t="s">
        <v>73</v>
      </c>
      <c r="AN9" s="68"/>
      <c r="AO9" s="68"/>
      <c r="AQ9" s="71">
        <v>0.25741354699968699</v>
      </c>
      <c r="AR9" s="71"/>
      <c r="AS9" s="71"/>
    </row>
    <row r="10" spans="1:49" ht="14.45" customHeight="1" x14ac:dyDescent="0.2">
      <c r="A10" s="63" t="s">
        <v>74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</row>
    <row r="11" spans="1:49" ht="14.45" customHeight="1" x14ac:dyDescent="0.2">
      <c r="C11" s="65" t="s">
        <v>7</v>
      </c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Y11" s="65" t="s">
        <v>9</v>
      </c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</row>
    <row r="12" spans="1:49" ht="14.45" customHeight="1" x14ac:dyDescent="0.2">
      <c r="A12" s="2" t="s">
        <v>67</v>
      </c>
      <c r="C12" s="4" t="s">
        <v>75</v>
      </c>
      <c r="D12" s="3"/>
      <c r="E12" s="4" t="s">
        <v>76</v>
      </c>
      <c r="F12" s="3"/>
      <c r="G12" s="69" t="s">
        <v>77</v>
      </c>
      <c r="H12" s="69"/>
      <c r="I12" s="69"/>
      <c r="J12" s="3"/>
      <c r="K12" s="69" t="s">
        <v>78</v>
      </c>
      <c r="L12" s="69"/>
      <c r="M12" s="69"/>
      <c r="N12" s="3"/>
      <c r="O12" s="69" t="s">
        <v>69</v>
      </c>
      <c r="P12" s="69"/>
      <c r="Q12" s="69"/>
      <c r="R12" s="3"/>
      <c r="S12" s="69" t="s">
        <v>70</v>
      </c>
      <c r="T12" s="69"/>
      <c r="U12" s="69"/>
      <c r="V12" s="69"/>
      <c r="W12" s="69"/>
      <c r="Y12" s="69" t="s">
        <v>75</v>
      </c>
      <c r="Z12" s="69"/>
      <c r="AA12" s="69"/>
      <c r="AB12" s="69"/>
      <c r="AC12" s="69"/>
      <c r="AD12" s="3"/>
      <c r="AE12" s="69" t="s">
        <v>76</v>
      </c>
      <c r="AF12" s="69"/>
      <c r="AG12" s="69"/>
      <c r="AH12" s="69"/>
      <c r="AI12" s="69"/>
      <c r="AJ12" s="3"/>
      <c r="AK12" s="69" t="s">
        <v>77</v>
      </c>
      <c r="AL12" s="69"/>
      <c r="AM12" s="69"/>
      <c r="AN12" s="3"/>
      <c r="AO12" s="69" t="s">
        <v>78</v>
      </c>
      <c r="AP12" s="69"/>
      <c r="AQ12" s="69"/>
      <c r="AR12" s="3"/>
      <c r="AS12" s="69" t="s">
        <v>69</v>
      </c>
      <c r="AT12" s="69"/>
      <c r="AU12" s="3"/>
      <c r="AV12" s="4" t="s">
        <v>70</v>
      </c>
    </row>
    <row r="13" spans="1:49" ht="21.75" customHeight="1" x14ac:dyDescent="0.2">
      <c r="A13" s="5" t="s">
        <v>79</v>
      </c>
      <c r="C13" s="5" t="s">
        <v>80</v>
      </c>
      <c r="E13" s="5" t="s">
        <v>81</v>
      </c>
      <c r="G13" s="68" t="s">
        <v>82</v>
      </c>
      <c r="H13" s="68"/>
      <c r="I13" s="68"/>
      <c r="K13" s="70">
        <v>325379674</v>
      </c>
      <c r="L13" s="70"/>
      <c r="M13" s="70"/>
      <c r="O13" s="70">
        <v>2377</v>
      </c>
      <c r="P13" s="70"/>
      <c r="Q13" s="70"/>
      <c r="S13" s="68" t="s">
        <v>83</v>
      </c>
      <c r="T13" s="68"/>
      <c r="U13" s="68"/>
      <c r="V13" s="68"/>
      <c r="W13" s="68"/>
      <c r="Y13" s="68" t="s">
        <v>80</v>
      </c>
      <c r="Z13" s="68"/>
      <c r="AA13" s="68"/>
      <c r="AB13" s="68"/>
      <c r="AC13" s="68"/>
      <c r="AE13" s="68" t="s">
        <v>81</v>
      </c>
      <c r="AF13" s="68"/>
      <c r="AG13" s="68"/>
      <c r="AH13" s="68"/>
      <c r="AI13" s="68"/>
      <c r="AK13" s="68" t="s">
        <v>82</v>
      </c>
      <c r="AL13" s="68"/>
      <c r="AM13" s="68"/>
      <c r="AO13" s="70">
        <v>325379674</v>
      </c>
      <c r="AP13" s="70"/>
      <c r="AQ13" s="70"/>
      <c r="AS13" s="70">
        <v>2377</v>
      </c>
      <c r="AT13" s="70"/>
      <c r="AV13" s="5" t="s">
        <v>83</v>
      </c>
    </row>
    <row r="14" spans="1:49" ht="14.45" customHeight="1" x14ac:dyDescent="0.2">
      <c r="A14" s="63" t="s">
        <v>84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</row>
    <row r="15" spans="1:49" ht="14.45" customHeight="1" x14ac:dyDescent="0.2">
      <c r="C15" s="65" t="s">
        <v>7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O15" s="65" t="s">
        <v>9</v>
      </c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</row>
    <row r="16" spans="1:49" ht="14.45" customHeight="1" x14ac:dyDescent="0.2">
      <c r="A16" s="2" t="s">
        <v>67</v>
      </c>
      <c r="C16" s="4" t="s">
        <v>76</v>
      </c>
      <c r="D16" s="3"/>
      <c r="E16" s="4" t="s">
        <v>78</v>
      </c>
      <c r="F16" s="3"/>
      <c r="G16" s="69" t="s">
        <v>69</v>
      </c>
      <c r="H16" s="69"/>
      <c r="I16" s="69"/>
      <c r="J16" s="3"/>
      <c r="K16" s="69" t="s">
        <v>70</v>
      </c>
      <c r="L16" s="69"/>
      <c r="M16" s="69"/>
      <c r="O16" s="69" t="s">
        <v>76</v>
      </c>
      <c r="P16" s="69"/>
      <c r="Q16" s="69"/>
      <c r="R16" s="69"/>
      <c r="S16" s="69"/>
      <c r="T16" s="3"/>
      <c r="U16" s="69" t="s">
        <v>78</v>
      </c>
      <c r="V16" s="69"/>
      <c r="W16" s="69"/>
      <c r="X16" s="69"/>
      <c r="Y16" s="69"/>
      <c r="Z16" s="3"/>
      <c r="AA16" s="69" t="s">
        <v>69</v>
      </c>
      <c r="AB16" s="69"/>
      <c r="AC16" s="69"/>
      <c r="AD16" s="69"/>
      <c r="AE16" s="69"/>
      <c r="AF16" s="3"/>
      <c r="AG16" s="69" t="s">
        <v>70</v>
      </c>
      <c r="AH16" s="69"/>
      <c r="AI16" s="69"/>
    </row>
    <row r="17" spans="1:35" ht="21.75" customHeight="1" x14ac:dyDescent="0.2">
      <c r="A17" s="3"/>
      <c r="C17" s="3"/>
      <c r="E17" s="3"/>
      <c r="G17" s="3"/>
      <c r="H17" s="3"/>
      <c r="I17" s="3"/>
      <c r="K17" s="3"/>
      <c r="L17" s="3"/>
      <c r="M17" s="3"/>
      <c r="O17" s="3"/>
      <c r="P17" s="3"/>
      <c r="Q17" s="3"/>
      <c r="R17" s="3"/>
      <c r="S17" s="3"/>
      <c r="U17" s="3"/>
      <c r="V17" s="3"/>
      <c r="W17" s="3"/>
      <c r="X17" s="3"/>
      <c r="Y17" s="3"/>
      <c r="AA17" s="3"/>
      <c r="AB17" s="3"/>
      <c r="AC17" s="3"/>
      <c r="AD17" s="3"/>
      <c r="AE17" s="3"/>
      <c r="AG17" s="3"/>
      <c r="AH17" s="3"/>
      <c r="AI17" s="3"/>
    </row>
    <row r="18" spans="1:35" ht="21.75" customHeight="1" x14ac:dyDescent="0.2"/>
    <row r="19" spans="1:35" ht="21.75" customHeight="1" x14ac:dyDescent="0.2"/>
    <row r="20" spans="1:35" ht="21.75" customHeight="1" x14ac:dyDescent="0.2"/>
    <row r="21" spans="1:35" ht="21.75" customHeight="1" x14ac:dyDescent="0.2"/>
    <row r="22" spans="1:35" ht="21.75" customHeight="1" x14ac:dyDescent="0.2"/>
    <row r="23" spans="1:35" ht="21.75" customHeight="1" x14ac:dyDescent="0.2"/>
    <row r="24" spans="1:35" ht="21.75" customHeight="1" x14ac:dyDescent="0.2"/>
    <row r="25" spans="1:35" ht="21.75" customHeight="1" x14ac:dyDescent="0.2"/>
    <row r="26" spans="1:35" ht="21.75" customHeight="1" x14ac:dyDescent="0.2"/>
    <row r="27" spans="1:35" ht="21.75" customHeight="1" x14ac:dyDescent="0.2"/>
    <row r="28" spans="1:35" ht="21.75" customHeight="1" x14ac:dyDescent="0.2"/>
    <row r="29" spans="1:35" ht="21.75" customHeight="1" x14ac:dyDescent="0.2"/>
    <row r="30" spans="1:35" ht="21.75" customHeight="1" x14ac:dyDescent="0.2"/>
    <row r="31" spans="1:35" ht="21.75" customHeight="1" x14ac:dyDescent="0.2"/>
    <row r="32" spans="1:35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  <row r="55" ht="21.75" customHeight="1" x14ac:dyDescent="0.2"/>
    <row r="56" ht="21.75" customHeight="1" x14ac:dyDescent="0.2"/>
    <row r="57" ht="21.75" customHeight="1" x14ac:dyDescent="0.2"/>
    <row r="58" ht="21.75" customHeight="1" x14ac:dyDescent="0.2"/>
    <row r="59" ht="21.75" customHeight="1" x14ac:dyDescent="0.2"/>
    <row r="60" ht="21.75" customHeight="1" x14ac:dyDescent="0.2"/>
    <row r="61" ht="21.75" customHeight="1" x14ac:dyDescent="0.2"/>
    <row r="62" ht="21.75" customHeight="1" x14ac:dyDescent="0.2"/>
  </sheetData>
  <mergeCells count="54">
    <mergeCell ref="AM8:AO8"/>
    <mergeCell ref="AQ8:AS8"/>
    <mergeCell ref="A1:AW1"/>
    <mergeCell ref="A2:AW2"/>
    <mergeCell ref="A3:AW3"/>
    <mergeCell ref="A5:AW5"/>
    <mergeCell ref="I6:AA6"/>
    <mergeCell ref="AC6:AS6"/>
    <mergeCell ref="AC9:AG9"/>
    <mergeCell ref="AI9:AK9"/>
    <mergeCell ref="AM9:AO9"/>
    <mergeCell ref="AQ9:AS9"/>
    <mergeCell ref="A8:G8"/>
    <mergeCell ref="I8:K8"/>
    <mergeCell ref="M8:O8"/>
    <mergeCell ref="A9:G9"/>
    <mergeCell ref="I9:K9"/>
    <mergeCell ref="M9:O9"/>
    <mergeCell ref="Q9:U9"/>
    <mergeCell ref="W9:AA9"/>
    <mergeCell ref="Q8:U8"/>
    <mergeCell ref="W8:AA8"/>
    <mergeCell ref="AC8:AG8"/>
    <mergeCell ref="AI8:AK8"/>
    <mergeCell ref="A10:AW10"/>
    <mergeCell ref="C11:W11"/>
    <mergeCell ref="Y11:AV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AE13:AI13"/>
    <mergeCell ref="AK13:AM13"/>
    <mergeCell ref="AO13:AQ13"/>
    <mergeCell ref="AS13:AT13"/>
    <mergeCell ref="A14:AW14"/>
    <mergeCell ref="G13:I13"/>
    <mergeCell ref="K13:M13"/>
    <mergeCell ref="O13:Q13"/>
    <mergeCell ref="S13:W13"/>
    <mergeCell ref="Y13:AC13"/>
    <mergeCell ref="C15:M15"/>
    <mergeCell ref="O15:AI15"/>
    <mergeCell ref="G16:I16"/>
    <mergeCell ref="K16:M16"/>
    <mergeCell ref="O16:S16"/>
    <mergeCell ref="U16:Y16"/>
    <mergeCell ref="AA16:AE16"/>
    <mergeCell ref="AG16:AI16"/>
  </mergeCells>
  <pageMargins left="0.39" right="0.39" top="0.39" bottom="0.39" header="0" footer="0"/>
  <pageSetup scale="6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21"/>
  <sheetViews>
    <sheetView rightToLeft="1" view="pageBreakPreview" zoomScaleNormal="100" zoomScaleSheetLayoutView="100" workbookViewId="0">
      <selection activeCell="AB9" sqref="AB9:AB11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12.42578125" bestFit="1" customWidth="1"/>
    <col min="5" max="5" width="1.28515625" customWidth="1"/>
    <col min="6" max="6" width="17.7109375" bestFit="1" customWidth="1"/>
    <col min="7" max="7" width="1.28515625" customWidth="1"/>
    <col min="8" max="8" width="17.5703125" bestFit="1" customWidth="1"/>
    <col min="9" max="9" width="1.28515625" customWidth="1"/>
    <col min="10" max="10" width="11.140625" bestFit="1" customWidth="1"/>
    <col min="11" max="11" width="1.28515625" customWidth="1"/>
    <col min="12" max="12" width="16.28515625" bestFit="1" customWidth="1"/>
    <col min="13" max="13" width="1.28515625" customWidth="1"/>
    <col min="14" max="14" width="12" bestFit="1" customWidth="1"/>
    <col min="15" max="15" width="1.28515625" customWidth="1"/>
    <col min="16" max="16" width="16.28515625" bestFit="1" customWidth="1"/>
    <col min="17" max="17" width="1.28515625" customWidth="1"/>
    <col min="18" max="18" width="12.42578125" bestFit="1" customWidth="1"/>
    <col min="19" max="19" width="1.28515625" customWidth="1"/>
    <col min="20" max="20" width="13.28515625" customWidth="1"/>
    <col min="21" max="21" width="1.28515625" customWidth="1"/>
    <col min="22" max="22" width="17.7109375" bestFit="1" customWidth="1"/>
    <col min="23" max="23" width="1.28515625" customWidth="1"/>
    <col min="24" max="24" width="17.7109375" bestFit="1" customWidth="1"/>
    <col min="25" max="25" width="1.28515625" customWidth="1"/>
    <col min="26" max="26" width="18.28515625" bestFit="1" customWidth="1"/>
    <col min="27" max="27" width="1.140625" customWidth="1"/>
  </cols>
  <sheetData>
    <row r="1" spans="1:28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</row>
    <row r="2" spans="1:28" ht="21.75" customHeight="1" x14ac:dyDescent="0.2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</row>
    <row r="3" spans="1:28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</row>
    <row r="4" spans="1:28" ht="14.45" customHeight="1" x14ac:dyDescent="0.2"/>
    <row r="5" spans="1:28" ht="14.45" customHeight="1" x14ac:dyDescent="0.2">
      <c r="A5" s="1" t="s">
        <v>85</v>
      </c>
      <c r="B5" s="63" t="s">
        <v>86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1:28" ht="14.45" customHeight="1" x14ac:dyDescent="0.2">
      <c r="D6" s="72" t="s">
        <v>7</v>
      </c>
      <c r="E6" s="72"/>
      <c r="F6" s="72"/>
      <c r="G6" s="72"/>
      <c r="H6" s="72"/>
      <c r="J6" s="65" t="s">
        <v>8</v>
      </c>
      <c r="K6" s="65"/>
      <c r="L6" s="65"/>
      <c r="M6" s="65"/>
      <c r="N6" s="65"/>
      <c r="O6" s="65"/>
      <c r="P6" s="65"/>
      <c r="R6" s="65" t="s">
        <v>9</v>
      </c>
      <c r="S6" s="65"/>
      <c r="T6" s="65"/>
      <c r="U6" s="65"/>
      <c r="V6" s="65"/>
      <c r="W6" s="65"/>
      <c r="X6" s="65"/>
      <c r="Y6" s="65"/>
      <c r="Z6" s="65"/>
    </row>
    <row r="7" spans="1:28" ht="14.45" customHeight="1" x14ac:dyDescent="0.2">
      <c r="E7" s="32"/>
      <c r="F7" s="32"/>
      <c r="G7" s="32"/>
      <c r="H7" s="32"/>
      <c r="J7" s="69" t="s">
        <v>87</v>
      </c>
      <c r="K7" s="69"/>
      <c r="L7" s="69"/>
      <c r="M7" s="3"/>
      <c r="N7" s="69" t="s">
        <v>88</v>
      </c>
      <c r="O7" s="69"/>
      <c r="P7" s="69"/>
      <c r="R7" s="3"/>
      <c r="S7" s="3"/>
      <c r="T7" s="3"/>
      <c r="U7" s="3"/>
      <c r="V7" s="3"/>
      <c r="W7" s="3"/>
      <c r="X7" s="3"/>
      <c r="Y7" s="3"/>
      <c r="Z7" s="3"/>
    </row>
    <row r="8" spans="1:28" ht="42.75" customHeight="1" x14ac:dyDescent="0.2">
      <c r="A8" s="65" t="s">
        <v>89</v>
      </c>
      <c r="B8" s="65"/>
      <c r="D8" s="31" t="s">
        <v>90</v>
      </c>
      <c r="F8" s="2" t="s">
        <v>14</v>
      </c>
      <c r="H8" s="2" t="s">
        <v>15</v>
      </c>
      <c r="J8" s="4" t="s">
        <v>13</v>
      </c>
      <c r="K8" s="3"/>
      <c r="L8" s="4" t="s">
        <v>14</v>
      </c>
      <c r="N8" s="4" t="s">
        <v>13</v>
      </c>
      <c r="O8" s="3"/>
      <c r="P8" s="4" t="s">
        <v>16</v>
      </c>
      <c r="R8" s="2" t="s">
        <v>13</v>
      </c>
      <c r="T8" s="12" t="s">
        <v>91</v>
      </c>
      <c r="V8" s="2" t="s">
        <v>14</v>
      </c>
      <c r="X8" s="2" t="s">
        <v>15</v>
      </c>
      <c r="Z8" s="2" t="s">
        <v>18</v>
      </c>
    </row>
    <row r="9" spans="1:28" ht="21.75" customHeight="1" x14ac:dyDescent="0.2">
      <c r="A9" s="68" t="s">
        <v>92</v>
      </c>
      <c r="B9" s="68"/>
      <c r="D9" s="28">
        <v>12880000</v>
      </c>
      <c r="E9" s="18"/>
      <c r="F9" s="22">
        <v>119056603255</v>
      </c>
      <c r="G9" s="18"/>
      <c r="H9" s="22">
        <v>124652620000</v>
      </c>
      <c r="I9" s="18"/>
      <c r="J9" s="22">
        <v>0</v>
      </c>
      <c r="K9" s="18"/>
      <c r="L9" s="22">
        <v>0</v>
      </c>
      <c r="M9" s="18"/>
      <c r="N9" s="22">
        <v>0</v>
      </c>
      <c r="O9" s="18"/>
      <c r="P9" s="22">
        <v>0</v>
      </c>
      <c r="Q9" s="18"/>
      <c r="R9" s="22">
        <v>12880000</v>
      </c>
      <c r="S9" s="18"/>
      <c r="T9" s="22">
        <v>9698</v>
      </c>
      <c r="U9" s="18"/>
      <c r="V9" s="22">
        <v>119056603255</v>
      </c>
      <c r="W9" s="18"/>
      <c r="X9" s="22">
        <v>124910220000</v>
      </c>
      <c r="Z9" s="41">
        <f t="shared" ref="Z9:Z14" si="0">X9/43469233317905</f>
        <v>2.8735317019853998E-3</v>
      </c>
      <c r="AB9" s="52">
        <f>R9-(D9+J9+N9)</f>
        <v>0</v>
      </c>
    </row>
    <row r="10" spans="1:28" ht="21.75" customHeight="1" x14ac:dyDescent="0.2">
      <c r="A10" s="60" t="s">
        <v>93</v>
      </c>
      <c r="B10" s="60"/>
      <c r="D10" s="26">
        <v>115000</v>
      </c>
      <c r="E10" s="18"/>
      <c r="F10" s="23">
        <v>29612310475</v>
      </c>
      <c r="G10" s="18"/>
      <c r="H10" s="23">
        <v>29631819701</v>
      </c>
      <c r="I10" s="18"/>
      <c r="J10" s="23">
        <v>0</v>
      </c>
      <c r="K10" s="18"/>
      <c r="L10" s="23">
        <v>0</v>
      </c>
      <c r="M10" s="18"/>
      <c r="N10" s="23">
        <v>0</v>
      </c>
      <c r="O10" s="18"/>
      <c r="P10" s="23">
        <v>0</v>
      </c>
      <c r="Q10" s="18"/>
      <c r="R10" s="23">
        <v>115000</v>
      </c>
      <c r="S10" s="18"/>
      <c r="T10" s="23">
        <v>260292</v>
      </c>
      <c r="U10" s="18"/>
      <c r="V10" s="23">
        <v>29612310475</v>
      </c>
      <c r="W10" s="18"/>
      <c r="X10" s="23">
        <v>29864732766</v>
      </c>
      <c r="Z10" s="41">
        <f t="shared" si="0"/>
        <v>6.8703150450317931E-4</v>
      </c>
      <c r="AB10" s="52">
        <f t="shared" ref="AB10:AB16" si="1">R10-(D10+J10+N10)</f>
        <v>0</v>
      </c>
    </row>
    <row r="11" spans="1:28" ht="21.75" customHeight="1" x14ac:dyDescent="0.2">
      <c r="A11" s="60" t="s">
        <v>94</v>
      </c>
      <c r="B11" s="60"/>
      <c r="D11" s="26">
        <v>3600000</v>
      </c>
      <c r="E11" s="18"/>
      <c r="F11" s="23">
        <v>69635982585</v>
      </c>
      <c r="G11" s="18"/>
      <c r="H11" s="23">
        <v>61551305640</v>
      </c>
      <c r="I11" s="18"/>
      <c r="J11" s="23">
        <v>0</v>
      </c>
      <c r="K11" s="18"/>
      <c r="L11" s="23">
        <v>0</v>
      </c>
      <c r="M11" s="18"/>
      <c r="N11" s="23">
        <v>0</v>
      </c>
      <c r="O11" s="18"/>
      <c r="P11" s="23">
        <v>0</v>
      </c>
      <c r="Q11" s="18"/>
      <c r="R11" s="23">
        <v>3600000</v>
      </c>
      <c r="S11" s="18"/>
      <c r="T11" s="23">
        <v>17137</v>
      </c>
      <c r="U11" s="18"/>
      <c r="V11" s="23">
        <v>69635982585</v>
      </c>
      <c r="W11" s="18"/>
      <c r="X11" s="23">
        <v>61551305640</v>
      </c>
      <c r="Z11" s="41">
        <f t="shared" si="0"/>
        <v>1.4159740336309771E-3</v>
      </c>
      <c r="AB11" s="52">
        <f t="shared" si="1"/>
        <v>0</v>
      </c>
    </row>
    <row r="12" spans="1:28" ht="21.75" customHeight="1" x14ac:dyDescent="0.2">
      <c r="A12" s="60" t="s">
        <v>95</v>
      </c>
      <c r="B12" s="60"/>
      <c r="D12" s="26">
        <v>1145000</v>
      </c>
      <c r="E12" s="18"/>
      <c r="F12" s="23">
        <v>29805724000</v>
      </c>
      <c r="G12" s="18"/>
      <c r="H12" s="23">
        <v>66215945400</v>
      </c>
      <c r="I12" s="18"/>
      <c r="J12" s="23">
        <v>0</v>
      </c>
      <c r="K12" s="18"/>
      <c r="L12" s="23">
        <v>0</v>
      </c>
      <c r="M12" s="18"/>
      <c r="N12" s="23">
        <v>-1145000</v>
      </c>
      <c r="O12" s="18"/>
      <c r="P12" s="23">
        <v>65820482909</v>
      </c>
      <c r="Q12" s="18"/>
      <c r="R12" s="23">
        <v>0</v>
      </c>
      <c r="S12" s="18"/>
      <c r="T12" s="23">
        <v>0</v>
      </c>
      <c r="U12" s="18"/>
      <c r="V12" s="23">
        <v>0</v>
      </c>
      <c r="W12" s="18"/>
      <c r="X12" s="23">
        <v>0</v>
      </c>
      <c r="Z12" s="41">
        <f t="shared" si="0"/>
        <v>0</v>
      </c>
      <c r="AB12" s="52">
        <f t="shared" si="1"/>
        <v>0</v>
      </c>
    </row>
    <row r="13" spans="1:28" ht="21.75" customHeight="1" x14ac:dyDescent="0.2">
      <c r="A13" s="60" t="s">
        <v>96</v>
      </c>
      <c r="B13" s="60"/>
      <c r="D13" s="26">
        <v>10000000</v>
      </c>
      <c r="E13" s="18"/>
      <c r="F13" s="23">
        <v>100120000000</v>
      </c>
      <c r="G13" s="18"/>
      <c r="H13" s="23">
        <v>161306200000</v>
      </c>
      <c r="I13" s="18"/>
      <c r="J13" s="23">
        <v>0</v>
      </c>
      <c r="K13" s="18"/>
      <c r="L13" s="23">
        <v>0</v>
      </c>
      <c r="M13" s="18"/>
      <c r="N13" s="23">
        <v>0</v>
      </c>
      <c r="O13" s="18"/>
      <c r="P13" s="23">
        <v>0</v>
      </c>
      <c r="Q13" s="18"/>
      <c r="R13" s="23">
        <v>10000000</v>
      </c>
      <c r="S13" s="18"/>
      <c r="T13" s="23">
        <v>17702</v>
      </c>
      <c r="U13" s="18"/>
      <c r="V13" s="23">
        <v>100120000000</v>
      </c>
      <c r="W13" s="18"/>
      <c r="X13" s="23">
        <v>176807576000</v>
      </c>
      <c r="Z13" s="41">
        <f t="shared" si="0"/>
        <v>4.0674187811629257E-3</v>
      </c>
      <c r="AB13" s="52">
        <f>R13-(D13+J13+N13)</f>
        <v>0</v>
      </c>
    </row>
    <row r="14" spans="1:28" ht="21.75" customHeight="1" x14ac:dyDescent="0.2">
      <c r="A14" s="60" t="s">
        <v>97</v>
      </c>
      <c r="B14" s="60"/>
      <c r="D14" s="26">
        <v>2395638</v>
      </c>
      <c r="E14" s="18"/>
      <c r="F14" s="23">
        <v>39999997284</v>
      </c>
      <c r="G14" s="18"/>
      <c r="H14" s="23">
        <v>37671664362.3936</v>
      </c>
      <c r="I14" s="18"/>
      <c r="J14" s="23">
        <v>0</v>
      </c>
      <c r="K14" s="18"/>
      <c r="L14" s="23">
        <v>0</v>
      </c>
      <c r="M14" s="18"/>
      <c r="N14" s="23">
        <v>0</v>
      </c>
      <c r="O14" s="18"/>
      <c r="P14" s="23">
        <v>0</v>
      </c>
      <c r="Q14" s="18"/>
      <c r="R14" s="23">
        <v>2395638</v>
      </c>
      <c r="S14" s="18"/>
      <c r="T14" s="23">
        <v>17479</v>
      </c>
      <c r="U14" s="18"/>
      <c r="V14" s="23">
        <v>39999997284</v>
      </c>
      <c r="W14" s="18"/>
      <c r="X14" s="23">
        <v>41823108574.077599</v>
      </c>
      <c r="Z14" s="41">
        <f t="shared" si="0"/>
        <v>9.6213126806749178E-4</v>
      </c>
      <c r="AB14" s="52">
        <f t="shared" si="1"/>
        <v>0</v>
      </c>
    </row>
    <row r="15" spans="1:28" ht="21.75" customHeight="1" x14ac:dyDescent="0.2">
      <c r="A15" s="60" t="s">
        <v>98</v>
      </c>
      <c r="B15" s="60"/>
      <c r="D15" s="26">
        <v>14482958</v>
      </c>
      <c r="E15" s="18"/>
      <c r="F15" s="23">
        <v>149999996006</v>
      </c>
      <c r="G15" s="18"/>
      <c r="H15" s="23">
        <v>141932968400</v>
      </c>
      <c r="I15" s="18"/>
      <c r="J15" s="23">
        <v>0</v>
      </c>
      <c r="K15" s="18"/>
      <c r="L15" s="23">
        <v>0</v>
      </c>
      <c r="M15" s="18"/>
      <c r="N15" s="23">
        <v>0</v>
      </c>
      <c r="O15" s="18"/>
      <c r="P15" s="23">
        <v>0</v>
      </c>
      <c r="Q15" s="18"/>
      <c r="R15" s="23">
        <v>14482958</v>
      </c>
      <c r="S15" s="18"/>
      <c r="T15" s="23">
        <v>10916</v>
      </c>
      <c r="U15" s="18"/>
      <c r="V15" s="23">
        <v>149999996006</v>
      </c>
      <c r="W15" s="18"/>
      <c r="X15" s="23">
        <v>158095949528</v>
      </c>
      <c r="Z15" s="41">
        <f>X15/43469233317905</f>
        <v>3.6369619949768056E-3</v>
      </c>
      <c r="AB15" s="52">
        <f t="shared" si="1"/>
        <v>0</v>
      </c>
    </row>
    <row r="16" spans="1:28" ht="21.75" customHeight="1" x14ac:dyDescent="0.2">
      <c r="A16" s="61" t="s">
        <v>99</v>
      </c>
      <c r="B16" s="61"/>
      <c r="D16" s="27">
        <v>0</v>
      </c>
      <c r="E16" s="18"/>
      <c r="F16" s="24">
        <v>0</v>
      </c>
      <c r="G16" s="18"/>
      <c r="H16" s="24">
        <v>0</v>
      </c>
      <c r="I16" s="18"/>
      <c r="J16" s="30">
        <v>2895076</v>
      </c>
      <c r="K16" s="18"/>
      <c r="L16" s="24">
        <v>69999984701</v>
      </c>
      <c r="M16" s="18"/>
      <c r="N16" s="30">
        <v>0</v>
      </c>
      <c r="O16" s="18"/>
      <c r="P16" s="24">
        <v>0</v>
      </c>
      <c r="Q16" s="18"/>
      <c r="R16" s="30">
        <v>2895076</v>
      </c>
      <c r="S16" s="18"/>
      <c r="T16" s="30">
        <v>26881</v>
      </c>
      <c r="U16" s="18"/>
      <c r="V16" s="24">
        <v>69999984701</v>
      </c>
      <c r="W16" s="18"/>
      <c r="X16" s="24">
        <v>77729150910.452805</v>
      </c>
      <c r="Z16" s="41">
        <f>X16/43469233317905</f>
        <v>1.7881417494068415E-3</v>
      </c>
      <c r="AB16" s="52">
        <f t="shared" si="1"/>
        <v>0</v>
      </c>
    </row>
    <row r="17" spans="1:26" ht="21.75" customHeight="1" thickBot="1" x14ac:dyDescent="0.25">
      <c r="A17" s="62" t="s">
        <v>65</v>
      </c>
      <c r="B17" s="62"/>
      <c r="D17" s="27"/>
      <c r="E17" s="18"/>
      <c r="F17" s="25">
        <v>538230613605</v>
      </c>
      <c r="G17" s="18"/>
      <c r="H17" s="25">
        <v>622962523503.39404</v>
      </c>
      <c r="I17" s="18"/>
      <c r="J17" s="30"/>
      <c r="K17" s="18"/>
      <c r="L17" s="25">
        <v>69999984701</v>
      </c>
      <c r="M17" s="18"/>
      <c r="N17" s="30"/>
      <c r="O17" s="18"/>
      <c r="P17" s="25">
        <v>65820482909</v>
      </c>
      <c r="Q17" s="18"/>
      <c r="R17" s="30"/>
      <c r="S17" s="18"/>
      <c r="T17" s="30"/>
      <c r="U17" s="18"/>
      <c r="V17" s="25">
        <v>578424874306</v>
      </c>
      <c r="W17" s="18"/>
      <c r="X17" s="25">
        <v>670782043418.53003</v>
      </c>
      <c r="Z17" s="42">
        <f>SUM(Z9:Z16)</f>
        <v>1.543119103373362E-2</v>
      </c>
    </row>
    <row r="18" spans="1:26" ht="13.5" thickTop="1" x14ac:dyDescent="0.2"/>
    <row r="20" spans="1:26" x14ac:dyDescent="0.2">
      <c r="F20" s="50">
        <v>538230613605</v>
      </c>
      <c r="G20" s="50"/>
      <c r="H20" s="51">
        <v>622962523503</v>
      </c>
      <c r="V20" s="50">
        <v>578424874306</v>
      </c>
      <c r="W20" s="50"/>
      <c r="X20" s="51">
        <v>670782043418</v>
      </c>
    </row>
    <row r="21" spans="1:26" x14ac:dyDescent="0.2">
      <c r="F21" s="52">
        <f>F20-F17</f>
        <v>0</v>
      </c>
      <c r="H21" s="52">
        <f>H20-H17</f>
        <v>-0.39404296875</v>
      </c>
      <c r="V21" s="52">
        <f>V20-V17</f>
        <v>0</v>
      </c>
      <c r="X21" s="52">
        <f>X20-X17</f>
        <v>-0.530029296875</v>
      </c>
    </row>
  </sheetData>
  <mergeCells count="19">
    <mergeCell ref="J7:L7"/>
    <mergeCell ref="N7:P7"/>
    <mergeCell ref="A8:B8"/>
    <mergeCell ref="A9:B9"/>
    <mergeCell ref="A1:Z1"/>
    <mergeCell ref="A2:Z2"/>
    <mergeCell ref="A3:Z3"/>
    <mergeCell ref="B5:Z5"/>
    <mergeCell ref="J6:P6"/>
    <mergeCell ref="R6:Z6"/>
    <mergeCell ref="A16:B16"/>
    <mergeCell ref="A17:B17"/>
    <mergeCell ref="D6:H6"/>
    <mergeCell ref="A13:B13"/>
    <mergeCell ref="A14:B14"/>
    <mergeCell ref="A15:B15"/>
    <mergeCell ref="A10:B10"/>
    <mergeCell ref="A11:B11"/>
    <mergeCell ref="A12:B12"/>
  </mergeCells>
  <pageMargins left="0.39" right="0.39" top="0.39" bottom="0.39" header="0" footer="0"/>
  <pageSetup scale="6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N31"/>
  <sheetViews>
    <sheetView rightToLeft="1" view="pageBreakPreview" topLeftCell="I16" zoomScaleNormal="100" zoomScaleSheetLayoutView="100" workbookViewId="0">
      <selection activeCell="R30" sqref="R30:T30"/>
    </sheetView>
  </sheetViews>
  <sheetFormatPr defaultRowHeight="12.75" x14ac:dyDescent="0.2"/>
  <cols>
    <col min="1" max="1" width="6.42578125" bestFit="1" customWidth="1"/>
    <col min="2" max="2" width="28.5703125" customWidth="1"/>
    <col min="3" max="3" width="1.28515625" customWidth="1"/>
    <col min="4" max="4" width="12.28515625" bestFit="1" customWidth="1"/>
    <col min="5" max="5" width="1.28515625" customWidth="1"/>
    <col min="6" max="6" width="14.5703125" bestFit="1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12.85546875" bestFit="1" customWidth="1"/>
    <col min="13" max="13" width="1.28515625" customWidth="1"/>
    <col min="14" max="14" width="11.85546875" bestFit="1" customWidth="1"/>
    <col min="15" max="15" width="1.28515625" customWidth="1"/>
    <col min="16" max="16" width="11.28515625" style="18" bestFit="1" customWidth="1"/>
    <col min="17" max="17" width="1.28515625" style="18" customWidth="1"/>
    <col min="18" max="18" width="20.28515625" style="18" bestFit="1" customWidth="1"/>
    <col min="19" max="19" width="1.28515625" style="18" customWidth="1"/>
    <col min="20" max="20" width="20.42578125" style="18" bestFit="1" customWidth="1"/>
    <col min="21" max="21" width="1.28515625" style="18" customWidth="1"/>
    <col min="22" max="22" width="11.28515625" style="18" bestFit="1" customWidth="1"/>
    <col min="23" max="23" width="1.28515625" style="18" customWidth="1"/>
    <col min="24" max="24" width="19.28515625" style="18" bestFit="1" customWidth="1"/>
    <col min="25" max="25" width="1.28515625" style="18" customWidth="1"/>
    <col min="26" max="26" width="12" style="18" bestFit="1" customWidth="1"/>
    <col min="27" max="27" width="1.28515625" style="18" customWidth="1"/>
    <col min="28" max="28" width="19.28515625" style="18" bestFit="1" customWidth="1"/>
    <col min="29" max="29" width="1.28515625" style="18" customWidth="1"/>
    <col min="30" max="30" width="12.42578125" style="18" bestFit="1" customWidth="1"/>
    <col min="31" max="31" width="1.28515625" style="18" customWidth="1"/>
    <col min="32" max="32" width="16.5703125" style="18" bestFit="1" customWidth="1"/>
    <col min="33" max="33" width="1.28515625" style="18" customWidth="1"/>
    <col min="34" max="34" width="20.140625" style="18" bestFit="1" customWidth="1"/>
    <col min="35" max="35" width="1.28515625" style="18" customWidth="1"/>
    <col min="36" max="36" width="20.42578125" style="18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40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</row>
    <row r="2" spans="1:40" ht="21.75" customHeight="1" x14ac:dyDescent="0.2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</row>
    <row r="3" spans="1:40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</row>
    <row r="4" spans="1:40" ht="14.45" customHeight="1" x14ac:dyDescent="0.2"/>
    <row r="5" spans="1:40" ht="14.45" customHeight="1" x14ac:dyDescent="0.2">
      <c r="A5" s="1" t="s">
        <v>100</v>
      </c>
      <c r="B5" s="63" t="s">
        <v>101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</row>
    <row r="6" spans="1:40" ht="14.45" customHeight="1" x14ac:dyDescent="0.2">
      <c r="A6" s="65" t="s">
        <v>102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4" t="s">
        <v>7</v>
      </c>
      <c r="Q6" s="64"/>
      <c r="R6" s="64"/>
      <c r="S6" s="64"/>
      <c r="T6" s="64"/>
      <c r="V6" s="64" t="s">
        <v>8</v>
      </c>
      <c r="W6" s="64"/>
      <c r="X6" s="64"/>
      <c r="Y6" s="64"/>
      <c r="Z6" s="64"/>
      <c r="AA6" s="64"/>
      <c r="AB6" s="64"/>
      <c r="AD6" s="65" t="s">
        <v>9</v>
      </c>
      <c r="AE6" s="65"/>
      <c r="AF6" s="65"/>
      <c r="AG6" s="65"/>
      <c r="AH6" s="65"/>
      <c r="AI6" s="65"/>
      <c r="AJ6" s="65"/>
      <c r="AK6" s="65"/>
      <c r="AL6" s="65"/>
    </row>
    <row r="7" spans="1:40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19"/>
      <c r="Q7" s="19"/>
      <c r="R7" s="19"/>
      <c r="S7" s="19"/>
      <c r="T7" s="19"/>
      <c r="V7" s="67" t="s">
        <v>10</v>
      </c>
      <c r="W7" s="67"/>
      <c r="X7" s="67"/>
      <c r="Y7" s="19"/>
      <c r="Z7" s="67" t="s">
        <v>11</v>
      </c>
      <c r="AA7" s="67"/>
      <c r="AB7" s="67"/>
      <c r="AD7" s="19"/>
      <c r="AE7" s="19"/>
      <c r="AF7" s="19"/>
      <c r="AG7" s="19"/>
      <c r="AH7" s="19"/>
      <c r="AI7" s="19"/>
      <c r="AJ7" s="19"/>
      <c r="AK7" s="3"/>
      <c r="AL7" s="3"/>
    </row>
    <row r="8" spans="1:40" s="34" customFormat="1" ht="42" x14ac:dyDescent="0.2">
      <c r="A8" s="73" t="s">
        <v>103</v>
      </c>
      <c r="B8" s="73"/>
      <c r="D8" s="12" t="s">
        <v>104</v>
      </c>
      <c r="F8" s="12" t="s">
        <v>105</v>
      </c>
      <c r="H8" s="12" t="s">
        <v>106</v>
      </c>
      <c r="J8" s="12" t="s">
        <v>107</v>
      </c>
      <c r="L8" s="12" t="s">
        <v>108</v>
      </c>
      <c r="N8" s="12" t="s">
        <v>71</v>
      </c>
      <c r="P8" s="35" t="s">
        <v>13</v>
      </c>
      <c r="Q8" s="36"/>
      <c r="R8" s="35" t="s">
        <v>14</v>
      </c>
      <c r="S8" s="36"/>
      <c r="T8" s="35" t="s">
        <v>15</v>
      </c>
      <c r="U8" s="36"/>
      <c r="V8" s="37" t="s">
        <v>13</v>
      </c>
      <c r="W8" s="38"/>
      <c r="X8" s="37" t="s">
        <v>14</v>
      </c>
      <c r="Y8" s="36"/>
      <c r="Z8" s="37" t="s">
        <v>13</v>
      </c>
      <c r="AA8" s="38"/>
      <c r="AB8" s="37" t="s">
        <v>16</v>
      </c>
      <c r="AC8" s="36"/>
      <c r="AD8" s="35" t="s">
        <v>13</v>
      </c>
      <c r="AE8" s="36"/>
      <c r="AF8" s="35" t="s">
        <v>17</v>
      </c>
      <c r="AG8" s="36"/>
      <c r="AH8" s="35" t="s">
        <v>14</v>
      </c>
      <c r="AI8" s="36"/>
      <c r="AJ8" s="35" t="s">
        <v>15</v>
      </c>
      <c r="AL8" s="12" t="s">
        <v>18</v>
      </c>
    </row>
    <row r="9" spans="1:40" ht="21.75" customHeight="1" x14ac:dyDescent="0.2">
      <c r="A9" s="68" t="s">
        <v>109</v>
      </c>
      <c r="B9" s="68"/>
      <c r="D9" s="5" t="s">
        <v>110</v>
      </c>
      <c r="F9" s="5" t="s">
        <v>110</v>
      </c>
      <c r="H9" s="5" t="s">
        <v>111</v>
      </c>
      <c r="J9" s="5" t="s">
        <v>112</v>
      </c>
      <c r="L9" s="6">
        <v>19</v>
      </c>
      <c r="N9" s="6">
        <v>19</v>
      </c>
      <c r="P9" s="22">
        <v>5420000</v>
      </c>
      <c r="R9" s="22">
        <v>5420208146103</v>
      </c>
      <c r="T9" s="22">
        <v>5211741153984</v>
      </c>
      <c r="V9" s="22">
        <v>0</v>
      </c>
      <c r="X9" s="22">
        <v>0</v>
      </c>
      <c r="Z9" s="22">
        <v>0</v>
      </c>
      <c r="AB9" s="22">
        <v>0</v>
      </c>
      <c r="AD9" s="22">
        <v>5420000</v>
      </c>
      <c r="AF9" s="22">
        <v>955797</v>
      </c>
      <c r="AH9" s="22">
        <v>5420208146103</v>
      </c>
      <c r="AJ9" s="22">
        <v>5177602886766</v>
      </c>
      <c r="AL9" s="41">
        <f t="shared" ref="AL9:AL24" si="0">AJ9/43469233317905</f>
        <v>0.11910959756065775</v>
      </c>
      <c r="AN9" s="52">
        <f>AD9-(P9+V9+Z9)</f>
        <v>0</v>
      </c>
    </row>
    <row r="10" spans="1:40" ht="21.75" customHeight="1" x14ac:dyDescent="0.2">
      <c r="A10" s="60" t="s">
        <v>113</v>
      </c>
      <c r="B10" s="60"/>
      <c r="D10" s="7" t="s">
        <v>110</v>
      </c>
      <c r="F10" s="7" t="s">
        <v>110</v>
      </c>
      <c r="H10" s="7" t="s">
        <v>114</v>
      </c>
      <c r="J10" s="7" t="s">
        <v>115</v>
      </c>
      <c r="L10" s="8">
        <v>0</v>
      </c>
      <c r="N10" s="8">
        <v>0</v>
      </c>
      <c r="P10" s="23">
        <v>534464</v>
      </c>
      <c r="R10" s="23">
        <v>304661652832</v>
      </c>
      <c r="T10" s="23">
        <v>423065321078</v>
      </c>
      <c r="V10" s="23">
        <v>0</v>
      </c>
      <c r="X10" s="23">
        <v>0</v>
      </c>
      <c r="Z10" s="23">
        <v>0</v>
      </c>
      <c r="AB10" s="23">
        <v>0</v>
      </c>
      <c r="AD10" s="23">
        <v>534464</v>
      </c>
      <c r="AF10" s="23">
        <v>820490</v>
      </c>
      <c r="AH10" s="23">
        <v>304661652832</v>
      </c>
      <c r="AJ10" s="23">
        <v>438283920822</v>
      </c>
      <c r="AL10" s="41">
        <f t="shared" si="0"/>
        <v>1.0082623671245442E-2</v>
      </c>
      <c r="AN10" s="52">
        <f t="shared" ref="AN10:AN26" si="1">AD10-(P10+V10+Z10)</f>
        <v>0</v>
      </c>
    </row>
    <row r="11" spans="1:40" ht="21.75" customHeight="1" x14ac:dyDescent="0.2">
      <c r="A11" s="60" t="s">
        <v>116</v>
      </c>
      <c r="B11" s="60"/>
      <c r="D11" s="7" t="s">
        <v>110</v>
      </c>
      <c r="F11" s="7" t="s">
        <v>110</v>
      </c>
      <c r="H11" s="7" t="s">
        <v>117</v>
      </c>
      <c r="J11" s="7" t="s">
        <v>118</v>
      </c>
      <c r="L11" s="8">
        <v>26</v>
      </c>
      <c r="N11" s="8">
        <v>26</v>
      </c>
      <c r="P11" s="23">
        <v>2000000</v>
      </c>
      <c r="R11" s="23">
        <v>2000000000000</v>
      </c>
      <c r="T11" s="23">
        <v>1998912500000</v>
      </c>
      <c r="V11" s="23">
        <v>0</v>
      </c>
      <c r="X11" s="23">
        <v>0</v>
      </c>
      <c r="Z11" s="23">
        <v>0</v>
      </c>
      <c r="AB11" s="23">
        <v>0</v>
      </c>
      <c r="AD11" s="23">
        <v>2000000</v>
      </c>
      <c r="AF11" s="23">
        <v>1000000</v>
      </c>
      <c r="AH11" s="23">
        <v>2000000000000</v>
      </c>
      <c r="AJ11" s="23">
        <v>1998912500000</v>
      </c>
      <c r="AL11" s="41">
        <f t="shared" si="0"/>
        <v>4.598453543869261E-2</v>
      </c>
      <c r="AN11" s="52">
        <f t="shared" si="1"/>
        <v>0</v>
      </c>
    </row>
    <row r="12" spans="1:40" ht="21.75" customHeight="1" x14ac:dyDescent="0.2">
      <c r="A12" s="60" t="s">
        <v>119</v>
      </c>
      <c r="B12" s="60"/>
      <c r="D12" s="7" t="s">
        <v>110</v>
      </c>
      <c r="F12" s="7" t="s">
        <v>110</v>
      </c>
      <c r="H12" s="7" t="s">
        <v>120</v>
      </c>
      <c r="J12" s="7" t="s">
        <v>121</v>
      </c>
      <c r="L12" s="8">
        <v>19</v>
      </c>
      <c r="N12" s="8">
        <v>19</v>
      </c>
      <c r="P12" s="23">
        <v>1980000</v>
      </c>
      <c r="R12" s="23">
        <v>1980311375000</v>
      </c>
      <c r="T12" s="23">
        <v>1978923375000</v>
      </c>
      <c r="V12" s="23">
        <v>0</v>
      </c>
      <c r="X12" s="23">
        <v>0</v>
      </c>
      <c r="Z12" s="23">
        <v>-1980000</v>
      </c>
      <c r="AB12" s="23">
        <v>1980000000000</v>
      </c>
      <c r="AD12" s="23">
        <v>0</v>
      </c>
      <c r="AF12" s="23">
        <v>0</v>
      </c>
      <c r="AH12" s="23">
        <v>0</v>
      </c>
      <c r="AJ12" s="23">
        <v>0</v>
      </c>
      <c r="AL12" s="41">
        <f t="shared" si="0"/>
        <v>0</v>
      </c>
      <c r="AN12" s="52">
        <f t="shared" si="1"/>
        <v>0</v>
      </c>
    </row>
    <row r="13" spans="1:40" ht="21.75" customHeight="1" x14ac:dyDescent="0.2">
      <c r="A13" s="60" t="s">
        <v>122</v>
      </c>
      <c r="B13" s="60"/>
      <c r="D13" s="7" t="s">
        <v>110</v>
      </c>
      <c r="F13" s="7" t="s">
        <v>110</v>
      </c>
      <c r="H13" s="7" t="s">
        <v>123</v>
      </c>
      <c r="J13" s="7" t="s">
        <v>124</v>
      </c>
      <c r="L13" s="8">
        <v>23</v>
      </c>
      <c r="N13" s="8">
        <v>23</v>
      </c>
      <c r="P13" s="23">
        <v>2000000</v>
      </c>
      <c r="R13" s="23">
        <v>2000000000000</v>
      </c>
      <c r="T13" s="23">
        <v>1998912500000</v>
      </c>
      <c r="V13" s="23">
        <v>0</v>
      </c>
      <c r="X13" s="23">
        <v>0</v>
      </c>
      <c r="Z13" s="23">
        <v>0</v>
      </c>
      <c r="AB13" s="23">
        <v>0</v>
      </c>
      <c r="AD13" s="23">
        <v>2000000</v>
      </c>
      <c r="AF13" s="23">
        <v>1000000</v>
      </c>
      <c r="AH13" s="23">
        <v>2000000000000</v>
      </c>
      <c r="AJ13" s="23">
        <v>1998912500000</v>
      </c>
      <c r="AL13" s="41">
        <f t="shared" si="0"/>
        <v>4.598453543869261E-2</v>
      </c>
      <c r="AN13" s="52">
        <f t="shared" si="1"/>
        <v>0</v>
      </c>
    </row>
    <row r="14" spans="1:40" ht="21.75" customHeight="1" x14ac:dyDescent="0.2">
      <c r="A14" s="60" t="s">
        <v>125</v>
      </c>
      <c r="B14" s="60"/>
      <c r="D14" s="7" t="s">
        <v>110</v>
      </c>
      <c r="F14" s="7" t="s">
        <v>110</v>
      </c>
      <c r="H14" s="7" t="s">
        <v>126</v>
      </c>
      <c r="J14" s="7" t="s">
        <v>127</v>
      </c>
      <c r="L14" s="8">
        <v>23</v>
      </c>
      <c r="N14" s="8">
        <v>23</v>
      </c>
      <c r="P14" s="23">
        <v>480000</v>
      </c>
      <c r="R14" s="23">
        <v>480015238095</v>
      </c>
      <c r="T14" s="23">
        <v>479739000000</v>
      </c>
      <c r="V14" s="23">
        <v>0</v>
      </c>
      <c r="X14" s="23">
        <v>0</v>
      </c>
      <c r="Z14" s="23">
        <v>0</v>
      </c>
      <c r="AB14" s="23">
        <v>0</v>
      </c>
      <c r="AD14" s="23">
        <v>480000</v>
      </c>
      <c r="AF14" s="23">
        <v>1000000</v>
      </c>
      <c r="AH14" s="23">
        <v>480015238095</v>
      </c>
      <c r="AJ14" s="23">
        <v>479739000000</v>
      </c>
      <c r="AL14" s="41">
        <f t="shared" si="0"/>
        <v>1.1036288505286226E-2</v>
      </c>
      <c r="AN14" s="52">
        <f t="shared" si="1"/>
        <v>0</v>
      </c>
    </row>
    <row r="15" spans="1:40" ht="21.75" customHeight="1" x14ac:dyDescent="0.2">
      <c r="A15" s="60" t="s">
        <v>128</v>
      </c>
      <c r="B15" s="60"/>
      <c r="D15" s="7" t="s">
        <v>110</v>
      </c>
      <c r="F15" s="7" t="s">
        <v>110</v>
      </c>
      <c r="H15" s="7" t="s">
        <v>129</v>
      </c>
      <c r="J15" s="7" t="s">
        <v>130</v>
      </c>
      <c r="L15" s="8">
        <v>23</v>
      </c>
      <c r="N15" s="8">
        <v>23</v>
      </c>
      <c r="P15" s="23">
        <v>1000000</v>
      </c>
      <c r="R15" s="23">
        <v>1000020000000</v>
      </c>
      <c r="T15" s="23">
        <v>999456250000</v>
      </c>
      <c r="V15" s="23">
        <v>0</v>
      </c>
      <c r="X15" s="23">
        <v>0</v>
      </c>
      <c r="Z15" s="23">
        <v>0</v>
      </c>
      <c r="AB15" s="23">
        <v>0</v>
      </c>
      <c r="AD15" s="23">
        <v>1000000</v>
      </c>
      <c r="AF15" s="23">
        <v>1000000</v>
      </c>
      <c r="AH15" s="23">
        <v>1000020000000</v>
      </c>
      <c r="AJ15" s="23">
        <v>999456250000</v>
      </c>
      <c r="AL15" s="41">
        <f t="shared" si="0"/>
        <v>2.2992267719346305E-2</v>
      </c>
      <c r="AN15" s="52">
        <f t="shared" si="1"/>
        <v>0</v>
      </c>
    </row>
    <row r="16" spans="1:40" ht="21.75" customHeight="1" x14ac:dyDescent="0.2">
      <c r="A16" s="60" t="s">
        <v>131</v>
      </c>
      <c r="B16" s="60"/>
      <c r="D16" s="7" t="s">
        <v>110</v>
      </c>
      <c r="F16" s="7" t="s">
        <v>110</v>
      </c>
      <c r="H16" s="7" t="s">
        <v>132</v>
      </c>
      <c r="J16" s="7" t="s">
        <v>133</v>
      </c>
      <c r="L16" s="8">
        <v>18</v>
      </c>
      <c r="N16" s="8">
        <v>18</v>
      </c>
      <c r="P16" s="23">
        <v>800000</v>
      </c>
      <c r="R16" s="23">
        <v>800020000000</v>
      </c>
      <c r="T16" s="23">
        <v>799565000000</v>
      </c>
      <c r="V16" s="23">
        <v>0</v>
      </c>
      <c r="X16" s="23">
        <v>0</v>
      </c>
      <c r="Z16" s="23">
        <v>0</v>
      </c>
      <c r="AB16" s="23">
        <v>0</v>
      </c>
      <c r="AD16" s="23">
        <v>800000</v>
      </c>
      <c r="AF16" s="23">
        <v>1000000</v>
      </c>
      <c r="AH16" s="23">
        <v>800020000000</v>
      </c>
      <c r="AJ16" s="23">
        <v>799565000000</v>
      </c>
      <c r="AL16" s="41">
        <f t="shared" si="0"/>
        <v>1.8393814175477044E-2</v>
      </c>
      <c r="AN16" s="52">
        <f t="shared" si="1"/>
        <v>0</v>
      </c>
    </row>
    <row r="17" spans="1:40" ht="21.75" customHeight="1" x14ac:dyDescent="0.2">
      <c r="A17" s="60" t="s">
        <v>134</v>
      </c>
      <c r="B17" s="60"/>
      <c r="D17" s="7" t="s">
        <v>110</v>
      </c>
      <c r="F17" s="7" t="s">
        <v>110</v>
      </c>
      <c r="H17" s="7" t="s">
        <v>135</v>
      </c>
      <c r="J17" s="7" t="s">
        <v>136</v>
      </c>
      <c r="L17" s="8">
        <v>23</v>
      </c>
      <c r="N17" s="8">
        <v>23</v>
      </c>
      <c r="P17" s="23">
        <v>355000</v>
      </c>
      <c r="R17" s="23">
        <v>329530559443</v>
      </c>
      <c r="T17" s="23">
        <v>340071835337</v>
      </c>
      <c r="V17" s="23">
        <v>0</v>
      </c>
      <c r="X17" s="23">
        <v>0</v>
      </c>
      <c r="Z17" s="23">
        <v>0</v>
      </c>
      <c r="AB17" s="23">
        <v>0</v>
      </c>
      <c r="AD17" s="23">
        <v>355000</v>
      </c>
      <c r="AF17" s="23">
        <v>989000</v>
      </c>
      <c r="AH17" s="23">
        <v>329530559443</v>
      </c>
      <c r="AJ17" s="23">
        <v>350904092093</v>
      </c>
      <c r="AL17" s="41">
        <f t="shared" si="0"/>
        <v>8.0724702349066375E-3</v>
      </c>
      <c r="AN17" s="52">
        <f t="shared" si="1"/>
        <v>0</v>
      </c>
    </row>
    <row r="18" spans="1:40" ht="21.75" customHeight="1" x14ac:dyDescent="0.2">
      <c r="A18" s="60" t="s">
        <v>137</v>
      </c>
      <c r="B18" s="60"/>
      <c r="D18" s="7" t="s">
        <v>110</v>
      </c>
      <c r="F18" s="7" t="s">
        <v>110</v>
      </c>
      <c r="H18" s="7" t="s">
        <v>138</v>
      </c>
      <c r="J18" s="7" t="s">
        <v>139</v>
      </c>
      <c r="L18" s="8">
        <v>23</v>
      </c>
      <c r="N18" s="8">
        <v>23</v>
      </c>
      <c r="P18" s="23">
        <v>215000</v>
      </c>
      <c r="R18" s="23">
        <v>199061420083</v>
      </c>
      <c r="T18" s="23">
        <v>212250775851</v>
      </c>
      <c r="V18" s="23">
        <v>0</v>
      </c>
      <c r="X18" s="23">
        <v>0</v>
      </c>
      <c r="Z18" s="23">
        <v>0</v>
      </c>
      <c r="AB18" s="23">
        <v>0</v>
      </c>
      <c r="AD18" s="23">
        <v>215000</v>
      </c>
      <c r="AF18" s="23">
        <v>993000</v>
      </c>
      <c r="AH18" s="23">
        <v>199061420083</v>
      </c>
      <c r="AJ18" s="23">
        <v>213378912093</v>
      </c>
      <c r="AL18" s="41">
        <f t="shared" si="0"/>
        <v>4.9087341967245859E-3</v>
      </c>
      <c r="AN18" s="52">
        <f t="shared" si="1"/>
        <v>0</v>
      </c>
    </row>
    <row r="19" spans="1:40" ht="21.75" customHeight="1" x14ac:dyDescent="0.2">
      <c r="A19" s="60" t="s">
        <v>140</v>
      </c>
      <c r="B19" s="60"/>
      <c r="D19" s="7" t="s">
        <v>110</v>
      </c>
      <c r="F19" s="7" t="s">
        <v>110</v>
      </c>
      <c r="H19" s="7" t="s">
        <v>141</v>
      </c>
      <c r="J19" s="7" t="s">
        <v>142</v>
      </c>
      <c r="L19" s="8">
        <v>23</v>
      </c>
      <c r="N19" s="8">
        <v>23</v>
      </c>
      <c r="P19" s="23">
        <v>560000</v>
      </c>
      <c r="R19" s="23">
        <v>497346436432</v>
      </c>
      <c r="T19" s="23">
        <v>521569042540</v>
      </c>
      <c r="V19" s="23">
        <v>0</v>
      </c>
      <c r="X19" s="23">
        <v>0</v>
      </c>
      <c r="Z19" s="23">
        <v>0</v>
      </c>
      <c r="AB19" s="23">
        <v>0</v>
      </c>
      <c r="AD19" s="23">
        <v>560000</v>
      </c>
      <c r="AF19" s="23">
        <v>954900</v>
      </c>
      <c r="AH19" s="23">
        <v>497346436432</v>
      </c>
      <c r="AJ19" s="23">
        <v>534453232950</v>
      </c>
      <c r="AL19" s="41">
        <f t="shared" si="0"/>
        <v>1.229497720931412E-2</v>
      </c>
      <c r="AN19" s="52">
        <f t="shared" si="1"/>
        <v>0</v>
      </c>
    </row>
    <row r="20" spans="1:40" ht="21.75" customHeight="1" x14ac:dyDescent="0.2">
      <c r="A20" s="60" t="s">
        <v>143</v>
      </c>
      <c r="B20" s="60"/>
      <c r="D20" s="7" t="s">
        <v>110</v>
      </c>
      <c r="F20" s="7" t="s">
        <v>110</v>
      </c>
      <c r="H20" s="7" t="s">
        <v>144</v>
      </c>
      <c r="J20" s="7" t="s">
        <v>145</v>
      </c>
      <c r="L20" s="8">
        <v>23</v>
      </c>
      <c r="N20" s="8">
        <v>23</v>
      </c>
      <c r="P20" s="23">
        <v>209000</v>
      </c>
      <c r="R20" s="23">
        <v>192041333500</v>
      </c>
      <c r="T20" s="23">
        <v>172690737325</v>
      </c>
      <c r="V20" s="23">
        <v>0</v>
      </c>
      <c r="X20" s="23">
        <v>0</v>
      </c>
      <c r="Z20" s="23">
        <v>0</v>
      </c>
      <c r="AB20" s="23">
        <v>0</v>
      </c>
      <c r="AD20" s="23">
        <v>209000</v>
      </c>
      <c r="AF20" s="23">
        <v>831137</v>
      </c>
      <c r="AH20" s="23">
        <v>192041333500</v>
      </c>
      <c r="AJ20" s="23">
        <v>173613179474</v>
      </c>
      <c r="AL20" s="41">
        <f t="shared" si="0"/>
        <v>3.9939324028171585E-3</v>
      </c>
      <c r="AN20" s="52">
        <f t="shared" si="1"/>
        <v>0</v>
      </c>
    </row>
    <row r="21" spans="1:40" ht="21.75" customHeight="1" x14ac:dyDescent="0.2">
      <c r="A21" s="60" t="s">
        <v>146</v>
      </c>
      <c r="B21" s="60"/>
      <c r="D21" s="7" t="s">
        <v>110</v>
      </c>
      <c r="F21" s="7" t="s">
        <v>110</v>
      </c>
      <c r="H21" s="7" t="s">
        <v>147</v>
      </c>
      <c r="J21" s="7" t="s">
        <v>148</v>
      </c>
      <c r="L21" s="8">
        <v>23</v>
      </c>
      <c r="N21" s="8">
        <v>23</v>
      </c>
      <c r="P21" s="23">
        <v>1079237</v>
      </c>
      <c r="R21" s="23">
        <v>995768810420</v>
      </c>
      <c r="T21" s="23">
        <v>882679924275</v>
      </c>
      <c r="V21" s="23">
        <v>0</v>
      </c>
      <c r="X21" s="23">
        <v>0</v>
      </c>
      <c r="Z21" s="23">
        <v>0</v>
      </c>
      <c r="AB21" s="23">
        <v>0</v>
      </c>
      <c r="AD21" s="23">
        <v>1079237</v>
      </c>
      <c r="AF21" s="23">
        <v>822787</v>
      </c>
      <c r="AH21" s="23">
        <v>995768810420</v>
      </c>
      <c r="AJ21" s="23">
        <v>887499333212</v>
      </c>
      <c r="AL21" s="41">
        <f t="shared" si="0"/>
        <v>2.0416723863552443E-2</v>
      </c>
      <c r="AN21" s="52">
        <f t="shared" si="1"/>
        <v>0</v>
      </c>
    </row>
    <row r="22" spans="1:40" ht="21.75" customHeight="1" x14ac:dyDescent="0.2">
      <c r="A22" s="60" t="s">
        <v>149</v>
      </c>
      <c r="B22" s="60"/>
      <c r="D22" s="7" t="s">
        <v>110</v>
      </c>
      <c r="F22" s="7" t="s">
        <v>110</v>
      </c>
      <c r="H22" s="7" t="s">
        <v>150</v>
      </c>
      <c r="J22" s="7" t="s">
        <v>151</v>
      </c>
      <c r="L22" s="8">
        <v>23</v>
      </c>
      <c r="N22" s="8">
        <v>23</v>
      </c>
      <c r="P22" s="23">
        <v>2682862</v>
      </c>
      <c r="R22" s="23">
        <v>2291873749292</v>
      </c>
      <c r="T22" s="23">
        <v>2188907187781</v>
      </c>
      <c r="V22" s="23">
        <v>0</v>
      </c>
      <c r="X22" s="23">
        <v>0</v>
      </c>
      <c r="Z22" s="23">
        <v>0</v>
      </c>
      <c r="AB22" s="23">
        <v>0</v>
      </c>
      <c r="AD22" s="23">
        <v>2682862</v>
      </c>
      <c r="AF22" s="23">
        <v>820855</v>
      </c>
      <c r="AH22" s="23">
        <v>2291873749292</v>
      </c>
      <c r="AJ22" s="23">
        <v>2201043218636</v>
      </c>
      <c r="AL22" s="41">
        <f t="shared" si="0"/>
        <v>5.063450745816097E-2</v>
      </c>
      <c r="AN22" s="52">
        <f t="shared" si="1"/>
        <v>0</v>
      </c>
    </row>
    <row r="23" spans="1:40" ht="21.75" customHeight="1" x14ac:dyDescent="0.2">
      <c r="A23" s="60" t="s">
        <v>152</v>
      </c>
      <c r="B23" s="60"/>
      <c r="D23" s="7" t="s">
        <v>110</v>
      </c>
      <c r="F23" s="7" t="s">
        <v>110</v>
      </c>
      <c r="H23" s="7" t="s">
        <v>153</v>
      </c>
      <c r="J23" s="7" t="s">
        <v>154</v>
      </c>
      <c r="L23" s="8">
        <v>23</v>
      </c>
      <c r="N23" s="8">
        <v>23</v>
      </c>
      <c r="P23" s="23">
        <v>1400000</v>
      </c>
      <c r="R23" s="23">
        <v>1331708000000</v>
      </c>
      <c r="T23" s="23">
        <v>1212087768710</v>
      </c>
      <c r="V23" s="23">
        <v>0</v>
      </c>
      <c r="X23" s="23">
        <v>0</v>
      </c>
      <c r="Z23" s="23">
        <v>0</v>
      </c>
      <c r="AB23" s="23">
        <v>0</v>
      </c>
      <c r="AD23" s="23">
        <v>1400000</v>
      </c>
      <c r="AF23" s="23">
        <v>872203</v>
      </c>
      <c r="AH23" s="23">
        <v>1331708000000</v>
      </c>
      <c r="AJ23" s="23">
        <v>1220420235466</v>
      </c>
      <c r="AL23" s="41">
        <f t="shared" si="0"/>
        <v>2.8075494834258054E-2</v>
      </c>
      <c r="AN23" s="52">
        <f t="shared" si="1"/>
        <v>0</v>
      </c>
    </row>
    <row r="24" spans="1:40" ht="21.75" customHeight="1" x14ac:dyDescent="0.2">
      <c r="A24" s="60" t="s">
        <v>155</v>
      </c>
      <c r="B24" s="60"/>
      <c r="D24" s="7" t="s">
        <v>110</v>
      </c>
      <c r="F24" s="7" t="s">
        <v>110</v>
      </c>
      <c r="H24" s="7" t="s">
        <v>156</v>
      </c>
      <c r="J24" s="7" t="s">
        <v>157</v>
      </c>
      <c r="L24" s="8">
        <v>23</v>
      </c>
      <c r="N24" s="8">
        <v>23</v>
      </c>
      <c r="P24" s="23">
        <v>2706888</v>
      </c>
      <c r="R24" s="23">
        <v>2500000550160</v>
      </c>
      <c r="T24" s="23">
        <v>2174388935473</v>
      </c>
      <c r="V24" s="23">
        <v>0</v>
      </c>
      <c r="X24" s="23">
        <v>0</v>
      </c>
      <c r="Z24" s="23">
        <v>0</v>
      </c>
      <c r="AB24" s="23">
        <v>0</v>
      </c>
      <c r="AD24" s="23">
        <v>2706888</v>
      </c>
      <c r="AF24" s="23">
        <v>807340</v>
      </c>
      <c r="AH24" s="23">
        <v>2500000550160</v>
      </c>
      <c r="AJ24" s="23">
        <v>2184190658111</v>
      </c>
      <c r="AL24" s="41">
        <f t="shared" si="0"/>
        <v>5.024681806870817E-2</v>
      </c>
      <c r="AN24" s="52">
        <f t="shared" si="1"/>
        <v>0</v>
      </c>
    </row>
    <row r="25" spans="1:40" ht="21.75" customHeight="1" x14ac:dyDescent="0.2">
      <c r="A25" s="60" t="s">
        <v>158</v>
      </c>
      <c r="B25" s="60"/>
      <c r="D25" s="7" t="s">
        <v>110</v>
      </c>
      <c r="F25" s="7" t="s">
        <v>110</v>
      </c>
      <c r="H25" s="7" t="s">
        <v>159</v>
      </c>
      <c r="J25" s="7" t="s">
        <v>160</v>
      </c>
      <c r="L25" s="8">
        <v>23</v>
      </c>
      <c r="N25" s="8">
        <v>23</v>
      </c>
      <c r="P25" s="23">
        <v>2137500</v>
      </c>
      <c r="R25" s="23">
        <v>2000272500000</v>
      </c>
      <c r="T25" s="23">
        <v>1717968034163</v>
      </c>
      <c r="V25" s="23">
        <v>0</v>
      </c>
      <c r="X25" s="23">
        <v>0</v>
      </c>
      <c r="Z25" s="23">
        <v>0</v>
      </c>
      <c r="AB25" s="23">
        <v>0</v>
      </c>
      <c r="AD25" s="23">
        <v>2137500</v>
      </c>
      <c r="AF25" s="23">
        <v>809077</v>
      </c>
      <c r="AH25" s="23">
        <v>2000272500000</v>
      </c>
      <c r="AJ25" s="23">
        <v>1728461725114</v>
      </c>
      <c r="AL25" s="41">
        <f>AJ25/43469233317905</f>
        <v>3.9762875790175158E-2</v>
      </c>
      <c r="AN25" s="52">
        <f t="shared" si="1"/>
        <v>0</v>
      </c>
    </row>
    <row r="26" spans="1:40" ht="21.75" customHeight="1" x14ac:dyDescent="0.2">
      <c r="A26" s="61" t="s">
        <v>161</v>
      </c>
      <c r="B26" s="61"/>
      <c r="D26" s="39" t="s">
        <v>110</v>
      </c>
      <c r="F26" s="39" t="s">
        <v>110</v>
      </c>
      <c r="H26" s="39" t="s">
        <v>162</v>
      </c>
      <c r="J26" s="39" t="s">
        <v>163</v>
      </c>
      <c r="L26" s="40">
        <v>23</v>
      </c>
      <c r="N26" s="40">
        <v>23</v>
      </c>
      <c r="P26" s="30">
        <v>0</v>
      </c>
      <c r="R26" s="24">
        <v>0</v>
      </c>
      <c r="T26" s="24">
        <v>0</v>
      </c>
      <c r="V26" s="30">
        <v>1000000</v>
      </c>
      <c r="X26" s="24">
        <v>1000000000000</v>
      </c>
      <c r="Z26" s="30">
        <v>0</v>
      </c>
      <c r="AB26" s="24">
        <v>0</v>
      </c>
      <c r="AD26" s="30">
        <v>1000000</v>
      </c>
      <c r="AF26" s="30">
        <v>1000000</v>
      </c>
      <c r="AH26" s="24">
        <v>1000000000000</v>
      </c>
      <c r="AJ26" s="24">
        <v>999456250000</v>
      </c>
      <c r="AL26" s="41">
        <f>AJ26/43469233317905</f>
        <v>2.2992267719346305E-2</v>
      </c>
      <c r="AN26" s="52">
        <f t="shared" si="1"/>
        <v>0</v>
      </c>
    </row>
    <row r="27" spans="1:40" ht="21.75" customHeight="1" x14ac:dyDescent="0.2">
      <c r="A27" s="62" t="s">
        <v>65</v>
      </c>
      <c r="B27" s="62"/>
      <c r="D27" s="33"/>
      <c r="E27" s="32"/>
      <c r="F27" s="33"/>
      <c r="G27" s="32"/>
      <c r="H27" s="33"/>
      <c r="I27" s="32"/>
      <c r="J27" s="33"/>
      <c r="K27" s="32"/>
      <c r="L27" s="33"/>
      <c r="M27" s="32"/>
      <c r="N27" s="33"/>
      <c r="O27" s="32"/>
      <c r="P27" s="30"/>
      <c r="R27" s="25">
        <v>24322839771360</v>
      </c>
      <c r="T27" s="25">
        <v>23312929341517</v>
      </c>
      <c r="V27" s="30"/>
      <c r="X27" s="25">
        <v>1000000000000</v>
      </c>
      <c r="Z27" s="30"/>
      <c r="AB27" s="25">
        <v>1980000000000</v>
      </c>
      <c r="AD27" s="30"/>
      <c r="AF27" s="30"/>
      <c r="AH27" s="25">
        <v>23342528396360</v>
      </c>
      <c r="AJ27" s="25">
        <v>22385892894737</v>
      </c>
      <c r="AL27" s="42">
        <f>SUM(AL9:AL26)</f>
        <v>0.5149824642873615</v>
      </c>
    </row>
    <row r="30" spans="1:40" x14ac:dyDescent="0.2">
      <c r="R30" s="50">
        <v>24322839771360</v>
      </c>
      <c r="S30" s="50"/>
      <c r="T30" s="51">
        <v>23312929341517</v>
      </c>
      <c r="U30"/>
      <c r="V30"/>
      <c r="W30"/>
      <c r="X30"/>
      <c r="Y30"/>
      <c r="Z30"/>
      <c r="AA30"/>
      <c r="AB30"/>
      <c r="AC30"/>
      <c r="AD30"/>
      <c r="AE30"/>
      <c r="AF30"/>
      <c r="AG30"/>
      <c r="AH30" s="50">
        <v>23342528396360</v>
      </c>
      <c r="AI30" s="50"/>
      <c r="AJ30" s="51">
        <v>22385892894737</v>
      </c>
    </row>
    <row r="31" spans="1:40" x14ac:dyDescent="0.2">
      <c r="R31" s="52">
        <f>R30-R27</f>
        <v>0</v>
      </c>
      <c r="S31"/>
      <c r="T31" s="52">
        <f>T30-T27</f>
        <v>0</v>
      </c>
      <c r="U31"/>
      <c r="V31"/>
      <c r="W31"/>
      <c r="X31"/>
      <c r="Y31"/>
      <c r="Z31"/>
      <c r="AA31"/>
      <c r="AB31"/>
      <c r="AC31"/>
      <c r="AD31"/>
      <c r="AE31"/>
      <c r="AF31"/>
      <c r="AG31"/>
      <c r="AH31" s="52">
        <f>AH30-AH27</f>
        <v>0</v>
      </c>
      <c r="AI31"/>
      <c r="AJ31" s="52">
        <f>AJ30-AJ27</f>
        <v>0</v>
      </c>
    </row>
  </sheetData>
  <mergeCells count="30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6:B26"/>
    <mergeCell ref="A27:B27"/>
    <mergeCell ref="A21:B21"/>
    <mergeCell ref="A22:B22"/>
    <mergeCell ref="A23:B23"/>
    <mergeCell ref="A24:B24"/>
    <mergeCell ref="A25:B25"/>
  </mergeCells>
  <pageMargins left="0.39" right="0.39" top="0.39" bottom="0.39" header="0" footer="0"/>
  <pageSetup scale="3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9"/>
  <sheetViews>
    <sheetView rightToLeft="1" view="pageBreakPreview" topLeftCell="A4" zoomScaleNormal="100" zoomScaleSheetLayoutView="100" workbookViewId="0">
      <selection activeCell="K30" sqref="K30"/>
    </sheetView>
  </sheetViews>
  <sheetFormatPr defaultRowHeight="12.75" x14ac:dyDescent="0.2"/>
  <cols>
    <col min="1" max="1" width="28.7109375" bestFit="1" customWidth="1"/>
    <col min="2" max="2" width="1.28515625" customWidth="1"/>
    <col min="3" max="3" width="12.42578125" bestFit="1" customWidth="1"/>
    <col min="4" max="4" width="1.28515625" customWidth="1"/>
    <col min="5" max="5" width="11.28515625" bestFit="1" customWidth="1"/>
    <col min="6" max="6" width="1.28515625" customWidth="1"/>
    <col min="7" max="7" width="15" bestFit="1" customWidth="1"/>
    <col min="8" max="8" width="1.28515625" customWidth="1"/>
    <col min="9" max="9" width="11" bestFit="1" customWidth="1"/>
    <col min="10" max="10" width="1.28515625" customWidth="1"/>
    <col min="11" max="11" width="25.42578125" bestFit="1" customWidth="1"/>
    <col min="12" max="12" width="1.28515625" customWidth="1"/>
    <col min="13" max="13" width="14.85546875" customWidth="1"/>
    <col min="14" max="14" width="2.5703125" customWidth="1"/>
  </cols>
  <sheetData>
    <row r="1" spans="1:13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21.75" customHeight="1" x14ac:dyDescent="0.2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3" ht="14.45" customHeight="1" x14ac:dyDescent="0.2">
      <c r="A4" s="63" t="s">
        <v>164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</row>
    <row r="5" spans="1:13" ht="14.45" customHeight="1" x14ac:dyDescent="0.2">
      <c r="A5" s="63" t="s">
        <v>165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1:13" ht="14.45" customHeight="1" x14ac:dyDescent="0.2"/>
    <row r="7" spans="1:13" ht="14.45" customHeight="1" x14ac:dyDescent="0.2">
      <c r="C7" s="65" t="s">
        <v>9</v>
      </c>
      <c r="D7" s="65"/>
      <c r="E7" s="65"/>
      <c r="F7" s="65"/>
      <c r="G7" s="65"/>
      <c r="H7" s="65"/>
      <c r="I7" s="65"/>
      <c r="J7" s="65"/>
      <c r="K7" s="65"/>
      <c r="L7" s="65"/>
      <c r="M7" s="65"/>
    </row>
    <row r="8" spans="1:13" ht="14.45" customHeight="1" x14ac:dyDescent="0.2">
      <c r="A8" s="2" t="s">
        <v>166</v>
      </c>
      <c r="C8" s="4" t="s">
        <v>13</v>
      </c>
      <c r="D8" s="3"/>
      <c r="E8" s="4" t="s">
        <v>167</v>
      </c>
      <c r="F8" s="3"/>
      <c r="G8" s="4" t="s">
        <v>168</v>
      </c>
      <c r="H8" s="3"/>
      <c r="I8" s="4" t="s">
        <v>169</v>
      </c>
      <c r="J8" s="3"/>
      <c r="K8" s="4" t="s">
        <v>170</v>
      </c>
      <c r="L8" s="3"/>
      <c r="M8" s="4" t="s">
        <v>171</v>
      </c>
    </row>
    <row r="9" spans="1:13" ht="21.75" customHeight="1" x14ac:dyDescent="0.2">
      <c r="A9" s="5" t="s">
        <v>41</v>
      </c>
      <c r="C9" s="22">
        <v>4500000</v>
      </c>
      <c r="D9" s="18"/>
      <c r="E9" s="22">
        <v>13580</v>
      </c>
      <c r="F9" s="18"/>
      <c r="G9" s="22">
        <v>10864</v>
      </c>
      <c r="I9" s="6" t="s">
        <v>172</v>
      </c>
      <c r="K9" s="22">
        <v>48888000000</v>
      </c>
      <c r="M9" s="5" t="s">
        <v>173</v>
      </c>
    </row>
    <row r="10" spans="1:13" ht="21.75" customHeight="1" x14ac:dyDescent="0.2">
      <c r="A10" s="7" t="s">
        <v>28</v>
      </c>
      <c r="C10" s="23">
        <v>1000000</v>
      </c>
      <c r="D10" s="18"/>
      <c r="E10" s="23">
        <v>60730</v>
      </c>
      <c r="F10" s="18"/>
      <c r="G10" s="23">
        <v>48584</v>
      </c>
      <c r="I10" s="8" t="s">
        <v>172</v>
      </c>
      <c r="K10" s="23">
        <v>48584000000</v>
      </c>
      <c r="M10" s="7" t="s">
        <v>173</v>
      </c>
    </row>
    <row r="11" spans="1:13" ht="21.75" customHeight="1" x14ac:dyDescent="0.2">
      <c r="A11" s="7" t="s">
        <v>26</v>
      </c>
      <c r="C11" s="23">
        <v>1245721</v>
      </c>
      <c r="D11" s="18"/>
      <c r="E11" s="23">
        <v>13032</v>
      </c>
      <c r="F11" s="18"/>
      <c r="G11" s="23">
        <v>10426</v>
      </c>
      <c r="I11" s="8" t="s">
        <v>172</v>
      </c>
      <c r="K11" s="23">
        <v>12987887146</v>
      </c>
      <c r="M11" s="7" t="s">
        <v>173</v>
      </c>
    </row>
    <row r="12" spans="1:13" ht="21.75" customHeight="1" x14ac:dyDescent="0.2">
      <c r="A12" s="7" t="s">
        <v>58</v>
      </c>
      <c r="C12" s="23">
        <v>2400000</v>
      </c>
      <c r="D12" s="18"/>
      <c r="E12" s="23">
        <v>10500</v>
      </c>
      <c r="F12" s="18"/>
      <c r="G12" s="23">
        <v>8400</v>
      </c>
      <c r="I12" s="8" t="s">
        <v>172</v>
      </c>
      <c r="K12" s="23">
        <v>20160000000</v>
      </c>
      <c r="M12" s="7" t="s">
        <v>173</v>
      </c>
    </row>
    <row r="13" spans="1:13" ht="21.75" customHeight="1" x14ac:dyDescent="0.2">
      <c r="A13" s="7" t="s">
        <v>33</v>
      </c>
      <c r="C13" s="23">
        <v>800000</v>
      </c>
      <c r="D13" s="18"/>
      <c r="E13" s="23">
        <v>18970</v>
      </c>
      <c r="F13" s="18"/>
      <c r="G13" s="23">
        <v>15176</v>
      </c>
      <c r="I13" s="8" t="s">
        <v>172</v>
      </c>
      <c r="K13" s="23">
        <v>12140800000</v>
      </c>
      <c r="M13" s="7" t="s">
        <v>173</v>
      </c>
    </row>
    <row r="14" spans="1:13" ht="21.75" customHeight="1" x14ac:dyDescent="0.2">
      <c r="A14" s="7" t="s">
        <v>27</v>
      </c>
      <c r="C14" s="23">
        <v>587904</v>
      </c>
      <c r="D14" s="18"/>
      <c r="E14" s="23">
        <v>45600</v>
      </c>
      <c r="F14" s="18"/>
      <c r="G14" s="23">
        <v>36480</v>
      </c>
      <c r="I14" s="8" t="s">
        <v>172</v>
      </c>
      <c r="K14" s="23">
        <v>21446737920</v>
      </c>
      <c r="M14" s="7" t="s">
        <v>173</v>
      </c>
    </row>
    <row r="15" spans="1:13" ht="21.75" customHeight="1" x14ac:dyDescent="0.2">
      <c r="A15" s="7" t="s">
        <v>25</v>
      </c>
      <c r="C15" s="23">
        <v>980000</v>
      </c>
      <c r="D15" s="18"/>
      <c r="E15" s="23">
        <v>52700</v>
      </c>
      <c r="F15" s="18"/>
      <c r="G15" s="23">
        <v>42160</v>
      </c>
      <c r="I15" s="8" t="s">
        <v>172</v>
      </c>
      <c r="K15" s="23">
        <v>41316800000</v>
      </c>
      <c r="M15" s="7" t="s">
        <v>173</v>
      </c>
    </row>
    <row r="16" spans="1:13" ht="21.75" customHeight="1" x14ac:dyDescent="0.2">
      <c r="A16" s="7" t="s">
        <v>109</v>
      </c>
      <c r="C16" s="23">
        <v>5420000</v>
      </c>
      <c r="D16" s="18"/>
      <c r="E16" s="23">
        <v>1000000</v>
      </c>
      <c r="F16" s="18"/>
      <c r="G16" s="23">
        <v>955797</v>
      </c>
      <c r="I16" s="8" t="s">
        <v>174</v>
      </c>
      <c r="K16" s="23">
        <v>5177602886766</v>
      </c>
      <c r="M16" s="7" t="s">
        <v>173</v>
      </c>
    </row>
    <row r="17" spans="1:13" ht="21.75" customHeight="1" x14ac:dyDescent="0.2">
      <c r="A17" s="7" t="s">
        <v>131</v>
      </c>
      <c r="C17" s="23">
        <v>800000</v>
      </c>
      <c r="D17" s="18"/>
      <c r="E17" s="23">
        <v>1000000</v>
      </c>
      <c r="F17" s="18"/>
      <c r="G17" s="23">
        <v>1000000</v>
      </c>
      <c r="I17" s="8" t="s">
        <v>175</v>
      </c>
      <c r="K17" s="23">
        <v>799565000000</v>
      </c>
      <c r="M17" s="7" t="s">
        <v>173</v>
      </c>
    </row>
    <row r="18" spans="1:13" ht="21.75" customHeight="1" x14ac:dyDescent="0.2">
      <c r="A18" s="7" t="s">
        <v>125</v>
      </c>
      <c r="C18" s="23">
        <v>480000</v>
      </c>
      <c r="D18" s="18"/>
      <c r="E18" s="23">
        <v>1000000</v>
      </c>
      <c r="F18" s="18"/>
      <c r="G18" s="23">
        <v>1000000</v>
      </c>
      <c r="I18" s="8" t="s">
        <v>175</v>
      </c>
      <c r="K18" s="23">
        <v>479739000000</v>
      </c>
      <c r="M18" s="7" t="s">
        <v>173</v>
      </c>
    </row>
    <row r="19" spans="1:13" ht="21.75" customHeight="1" x14ac:dyDescent="0.2">
      <c r="A19" s="7" t="s">
        <v>128</v>
      </c>
      <c r="C19" s="23">
        <v>1000000</v>
      </c>
      <c r="D19" s="18"/>
      <c r="E19" s="23">
        <v>1000000</v>
      </c>
      <c r="F19" s="18"/>
      <c r="G19" s="23">
        <v>1000000</v>
      </c>
      <c r="I19" s="8" t="s">
        <v>175</v>
      </c>
      <c r="K19" s="23">
        <v>999456250000</v>
      </c>
      <c r="M19" s="7" t="s">
        <v>173</v>
      </c>
    </row>
    <row r="20" spans="1:13" ht="21.75" customHeight="1" x14ac:dyDescent="0.2">
      <c r="A20" s="7" t="s">
        <v>143</v>
      </c>
      <c r="C20" s="23">
        <v>209000</v>
      </c>
      <c r="D20" s="18"/>
      <c r="E20" s="23">
        <v>893690</v>
      </c>
      <c r="F20" s="18"/>
      <c r="G20" s="23">
        <v>831137</v>
      </c>
      <c r="I20" s="8" t="s">
        <v>176</v>
      </c>
      <c r="K20" s="23">
        <v>173613179474</v>
      </c>
      <c r="M20" s="7" t="s">
        <v>173</v>
      </c>
    </row>
    <row r="21" spans="1:13" ht="21.75" customHeight="1" x14ac:dyDescent="0.2">
      <c r="A21" s="7" t="s">
        <v>146</v>
      </c>
      <c r="C21" s="23">
        <v>1079237</v>
      </c>
      <c r="D21" s="18"/>
      <c r="E21" s="23">
        <v>810000</v>
      </c>
      <c r="F21" s="18"/>
      <c r="G21" s="23">
        <v>822787</v>
      </c>
      <c r="I21" s="8" t="s">
        <v>177</v>
      </c>
      <c r="K21" s="23">
        <v>887499333212</v>
      </c>
      <c r="M21" s="7" t="s">
        <v>173</v>
      </c>
    </row>
    <row r="22" spans="1:13" ht="21.75" customHeight="1" x14ac:dyDescent="0.2">
      <c r="A22" s="7" t="s">
        <v>149</v>
      </c>
      <c r="C22" s="23">
        <v>2682862</v>
      </c>
      <c r="D22" s="18"/>
      <c r="E22" s="23">
        <v>810000</v>
      </c>
      <c r="F22" s="18"/>
      <c r="G22" s="23">
        <v>820855</v>
      </c>
      <c r="I22" s="8" t="s">
        <v>178</v>
      </c>
      <c r="K22" s="23">
        <v>2201043218636</v>
      </c>
      <c r="M22" s="7" t="s">
        <v>173</v>
      </c>
    </row>
    <row r="23" spans="1:13" ht="21.75" customHeight="1" x14ac:dyDescent="0.2">
      <c r="A23" s="7" t="s">
        <v>152</v>
      </c>
      <c r="C23" s="23">
        <v>1400000</v>
      </c>
      <c r="D23" s="18"/>
      <c r="E23" s="23">
        <v>841610</v>
      </c>
      <c r="F23" s="18"/>
      <c r="G23" s="23">
        <v>872203</v>
      </c>
      <c r="I23" s="8" t="s">
        <v>179</v>
      </c>
      <c r="K23" s="23">
        <v>1220420235466</v>
      </c>
      <c r="M23" s="7" t="s">
        <v>173</v>
      </c>
    </row>
    <row r="24" spans="1:13" ht="21.75" customHeight="1" x14ac:dyDescent="0.2">
      <c r="A24" s="7" t="s">
        <v>155</v>
      </c>
      <c r="C24" s="23">
        <v>2706888</v>
      </c>
      <c r="D24" s="18"/>
      <c r="E24" s="23">
        <v>807750</v>
      </c>
      <c r="F24" s="18"/>
      <c r="G24" s="23">
        <v>807340</v>
      </c>
      <c r="I24" s="8" t="s">
        <v>180</v>
      </c>
      <c r="K24" s="23">
        <v>2184190658111</v>
      </c>
      <c r="M24" s="7" t="s">
        <v>173</v>
      </c>
    </row>
    <row r="25" spans="1:13" ht="21.75" customHeight="1" x14ac:dyDescent="0.2">
      <c r="A25" s="7" t="s">
        <v>116</v>
      </c>
      <c r="C25" s="23">
        <v>2000000</v>
      </c>
      <c r="D25" s="18"/>
      <c r="E25" s="23">
        <v>1000000</v>
      </c>
      <c r="F25" s="18"/>
      <c r="G25" s="23">
        <v>1000000</v>
      </c>
      <c r="I25" s="8" t="s">
        <v>175</v>
      </c>
      <c r="K25" s="23">
        <v>1998912500000</v>
      </c>
      <c r="M25" s="7" t="s">
        <v>173</v>
      </c>
    </row>
    <row r="26" spans="1:13" ht="21.75" customHeight="1" x14ac:dyDescent="0.2">
      <c r="A26" s="7" t="s">
        <v>158</v>
      </c>
      <c r="C26" s="23">
        <v>2137500</v>
      </c>
      <c r="D26" s="18"/>
      <c r="E26" s="23">
        <v>828000</v>
      </c>
      <c r="F26" s="18"/>
      <c r="G26" s="23">
        <v>809077</v>
      </c>
      <c r="I26" s="8" t="s">
        <v>181</v>
      </c>
      <c r="K26" s="23">
        <v>1728461725114</v>
      </c>
      <c r="M26" s="7" t="s">
        <v>173</v>
      </c>
    </row>
    <row r="27" spans="1:13" ht="21.75" customHeight="1" x14ac:dyDescent="0.2">
      <c r="A27" s="7" t="s">
        <v>122</v>
      </c>
      <c r="C27" s="23">
        <v>2000000</v>
      </c>
      <c r="D27" s="18"/>
      <c r="E27" s="23">
        <v>1000000</v>
      </c>
      <c r="F27" s="18"/>
      <c r="G27" s="23">
        <v>1000000</v>
      </c>
      <c r="I27" s="8" t="s">
        <v>175</v>
      </c>
      <c r="K27" s="23">
        <v>1998912500000</v>
      </c>
      <c r="M27" s="7" t="s">
        <v>173</v>
      </c>
    </row>
    <row r="28" spans="1:13" ht="21.75" customHeight="1" x14ac:dyDescent="0.2">
      <c r="A28" s="9" t="s">
        <v>161</v>
      </c>
      <c r="C28" s="30">
        <v>1000000</v>
      </c>
      <c r="D28" s="18"/>
      <c r="E28" s="30">
        <v>1000000</v>
      </c>
      <c r="F28" s="18"/>
      <c r="G28" s="30">
        <v>1000000</v>
      </c>
      <c r="I28" s="40" t="s">
        <v>175</v>
      </c>
      <c r="K28" s="24">
        <v>999456250000</v>
      </c>
      <c r="M28" s="9" t="s">
        <v>173</v>
      </c>
    </row>
    <row r="29" spans="1:13" ht="21.75" customHeight="1" x14ac:dyDescent="0.2">
      <c r="A29" s="10" t="s">
        <v>65</v>
      </c>
      <c r="C29" s="30"/>
      <c r="D29" s="29"/>
      <c r="E29" s="30"/>
      <c r="F29" s="29"/>
      <c r="G29" s="30"/>
      <c r="H29" s="32"/>
      <c r="I29" s="33"/>
      <c r="K29" s="25">
        <v>21054396961845</v>
      </c>
      <c r="M29" s="11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26"/>
  <sheetViews>
    <sheetView rightToLeft="1" view="pageBreakPreview" topLeftCell="A6" zoomScaleNormal="100" zoomScaleSheetLayoutView="100" workbookViewId="0">
      <selection activeCell="B26" sqref="B26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20.28515625" style="18" bestFit="1" customWidth="1"/>
    <col min="5" max="5" width="1.28515625" style="18" customWidth="1"/>
    <col min="6" max="6" width="20.42578125" style="18" bestFit="1" customWidth="1"/>
    <col min="7" max="7" width="1.28515625" style="18" customWidth="1"/>
    <col min="8" max="8" width="20.28515625" style="18" bestFit="1" customWidth="1"/>
    <col min="9" max="9" width="1.28515625" style="18" customWidth="1"/>
    <col min="10" max="10" width="20.42578125" style="18" bestFit="1" customWidth="1"/>
    <col min="11" max="11" width="1.28515625" customWidth="1"/>
    <col min="12" max="12" width="19.42578125" customWidth="1"/>
    <col min="13" max="13" width="0.28515625" customWidth="1"/>
  </cols>
  <sheetData>
    <row r="1" spans="1:15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5" ht="21.75" customHeight="1" x14ac:dyDescent="0.2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5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5" ht="14.45" customHeight="1" x14ac:dyDescent="0.2"/>
    <row r="5" spans="1:15" ht="14.45" customHeight="1" x14ac:dyDescent="0.2">
      <c r="A5" s="1" t="s">
        <v>182</v>
      </c>
      <c r="B5" s="63" t="s">
        <v>183</v>
      </c>
      <c r="C5" s="63"/>
      <c r="D5" s="63"/>
      <c r="E5" s="63"/>
      <c r="F5" s="63"/>
      <c r="G5" s="63"/>
      <c r="H5" s="63"/>
      <c r="I5" s="63"/>
      <c r="J5" s="63"/>
      <c r="K5" s="63"/>
      <c r="L5" s="63"/>
    </row>
    <row r="6" spans="1:15" ht="14.45" customHeight="1" x14ac:dyDescent="0.2">
      <c r="D6" s="20" t="s">
        <v>7</v>
      </c>
      <c r="F6" s="64" t="s">
        <v>8</v>
      </c>
      <c r="G6" s="64"/>
      <c r="H6" s="64"/>
      <c r="J6" s="20" t="s">
        <v>9</v>
      </c>
    </row>
    <row r="7" spans="1:15" ht="14.45" customHeight="1" x14ac:dyDescent="0.2">
      <c r="D7" s="19"/>
      <c r="F7" s="19"/>
      <c r="G7" s="19"/>
      <c r="H7" s="19"/>
      <c r="J7" s="19"/>
    </row>
    <row r="8" spans="1:15" ht="14.45" customHeight="1" x14ac:dyDescent="0.2">
      <c r="A8" s="65" t="s">
        <v>184</v>
      </c>
      <c r="B8" s="65"/>
      <c r="D8" s="20" t="s">
        <v>185</v>
      </c>
      <c r="F8" s="20" t="s">
        <v>186</v>
      </c>
      <c r="H8" s="20" t="s">
        <v>187</v>
      </c>
      <c r="J8" s="20" t="s">
        <v>185</v>
      </c>
      <c r="L8" s="2" t="s">
        <v>18</v>
      </c>
    </row>
    <row r="9" spans="1:15" ht="21.75" customHeight="1" x14ac:dyDescent="0.2">
      <c r="A9" s="68" t="s">
        <v>298</v>
      </c>
      <c r="B9" s="68"/>
      <c r="D9" s="22">
        <v>1927000</v>
      </c>
      <c r="F9" s="22">
        <v>0</v>
      </c>
      <c r="H9" s="22">
        <v>0</v>
      </c>
      <c r="J9" s="22">
        <v>1927000</v>
      </c>
      <c r="L9" s="41">
        <f t="shared" ref="L9:L19" si="0">J9/43469233317905</f>
        <v>4.4330204443846673E-8</v>
      </c>
      <c r="O9" s="58"/>
    </row>
    <row r="10" spans="1:15" ht="21.75" customHeight="1" x14ac:dyDescent="0.2">
      <c r="A10" s="60" t="s">
        <v>289</v>
      </c>
      <c r="B10" s="60"/>
      <c r="D10" s="23">
        <v>3652073362843</v>
      </c>
      <c r="F10" s="23">
        <v>2247209809615</v>
      </c>
      <c r="H10" s="23">
        <v>2247703000000</v>
      </c>
      <c r="J10" s="23">
        <v>3651580172458</v>
      </c>
      <c r="L10" s="41">
        <f t="shared" si="0"/>
        <v>8.400378598243903E-2</v>
      </c>
      <c r="O10" s="58"/>
    </row>
    <row r="11" spans="1:15" ht="21.75" customHeight="1" x14ac:dyDescent="0.2">
      <c r="A11" s="60" t="s">
        <v>290</v>
      </c>
      <c r="B11" s="60"/>
      <c r="D11" s="23">
        <v>1792500000000</v>
      </c>
      <c r="F11" s="23">
        <v>9906010290410</v>
      </c>
      <c r="H11" s="23">
        <v>4962700630000</v>
      </c>
      <c r="J11" s="23">
        <v>6735809660410</v>
      </c>
      <c r="L11" s="41">
        <f t="shared" si="0"/>
        <v>0.15495579623290748</v>
      </c>
      <c r="O11" s="58"/>
    </row>
    <row r="12" spans="1:15" ht="21.75" customHeight="1" x14ac:dyDescent="0.2">
      <c r="A12" s="60" t="s">
        <v>292</v>
      </c>
      <c r="B12" s="60"/>
      <c r="D12" s="23">
        <v>5196833536192</v>
      </c>
      <c r="F12" s="23">
        <v>1935566494508</v>
      </c>
      <c r="H12" s="23">
        <v>1220208505000</v>
      </c>
      <c r="J12" s="23">
        <v>5912191525700</v>
      </c>
      <c r="L12" s="41">
        <f t="shared" si="0"/>
        <v>0.13600864506770044</v>
      </c>
      <c r="O12" s="58"/>
    </row>
    <row r="13" spans="1:15" ht="21.75" customHeight="1" x14ac:dyDescent="0.2">
      <c r="A13" s="60" t="s">
        <v>293</v>
      </c>
      <c r="B13" s="60"/>
      <c r="D13" s="23">
        <v>571076802095</v>
      </c>
      <c r="F13" s="23">
        <v>607057666750</v>
      </c>
      <c r="H13" s="23">
        <v>1178076171230</v>
      </c>
      <c r="J13" s="23">
        <v>58297615</v>
      </c>
      <c r="L13" s="41">
        <f t="shared" si="0"/>
        <v>1.3411236074409248E-6</v>
      </c>
      <c r="O13" s="58"/>
    </row>
    <row r="14" spans="1:15" ht="21.75" customHeight="1" x14ac:dyDescent="0.2">
      <c r="A14" s="60" t="s">
        <v>294</v>
      </c>
      <c r="B14" s="60"/>
      <c r="D14" s="23">
        <v>0</v>
      </c>
      <c r="F14" s="23">
        <v>2001000000000</v>
      </c>
      <c r="H14" s="23">
        <v>1000001512500</v>
      </c>
      <c r="J14" s="23">
        <v>1000998487500</v>
      </c>
      <c r="L14" s="41">
        <f t="shared" si="0"/>
        <v>2.3027746548446443E-2</v>
      </c>
      <c r="O14" s="58"/>
    </row>
    <row r="15" spans="1:15" ht="21.75" customHeight="1" x14ac:dyDescent="0.2">
      <c r="A15" s="60" t="s">
        <v>295</v>
      </c>
      <c r="B15" s="60"/>
      <c r="D15" s="23">
        <v>17273588</v>
      </c>
      <c r="F15" s="23">
        <v>67468</v>
      </c>
      <c r="H15" s="23">
        <v>1386000</v>
      </c>
      <c r="J15" s="23">
        <v>15955056</v>
      </c>
      <c r="L15" s="41">
        <f t="shared" si="0"/>
        <v>3.6704249838766087E-7</v>
      </c>
      <c r="O15" s="58"/>
    </row>
    <row r="16" spans="1:15" ht="21.75" customHeight="1" x14ac:dyDescent="0.2">
      <c r="A16" s="60" t="s">
        <v>288</v>
      </c>
      <c r="B16" s="60"/>
      <c r="D16" s="23">
        <v>46986560</v>
      </c>
      <c r="F16" s="23">
        <v>10692</v>
      </c>
      <c r="H16" s="23">
        <v>0</v>
      </c>
      <c r="J16" s="23">
        <v>46997252</v>
      </c>
      <c r="L16" s="41">
        <f t="shared" si="0"/>
        <v>1.0811612815044015E-6</v>
      </c>
      <c r="O16" s="58"/>
    </row>
    <row r="17" spans="1:15" ht="21.75" customHeight="1" x14ac:dyDescent="0.2">
      <c r="A17" s="60" t="s">
        <v>296</v>
      </c>
      <c r="B17" s="60"/>
      <c r="D17" s="23">
        <v>2120001147</v>
      </c>
      <c r="F17" s="23">
        <v>1021647042829</v>
      </c>
      <c r="H17" s="23">
        <v>1022460983981</v>
      </c>
      <c r="J17" s="23">
        <v>1306059995</v>
      </c>
      <c r="L17" s="41">
        <f t="shared" si="0"/>
        <v>3.0045618367555455E-5</v>
      </c>
      <c r="O17" s="58"/>
    </row>
    <row r="18" spans="1:15" ht="21.75" customHeight="1" x14ac:dyDescent="0.2">
      <c r="A18" s="60" t="s">
        <v>297</v>
      </c>
      <c r="B18" s="60"/>
      <c r="D18" s="23">
        <v>9602171</v>
      </c>
      <c r="F18" s="23">
        <v>40776</v>
      </c>
      <c r="H18" s="23">
        <v>0</v>
      </c>
      <c r="J18" s="23">
        <v>9642947</v>
      </c>
      <c r="L18" s="41">
        <f t="shared" si="0"/>
        <v>2.2183384117860815E-7</v>
      </c>
      <c r="O18" s="58"/>
    </row>
    <row r="19" spans="1:15" ht="21.75" customHeight="1" x14ac:dyDescent="0.2">
      <c r="A19" s="60" t="s">
        <v>291</v>
      </c>
      <c r="B19" s="60"/>
      <c r="D19" s="23">
        <v>540096900</v>
      </c>
      <c r="F19" s="23">
        <v>5171</v>
      </c>
      <c r="H19" s="23">
        <v>0</v>
      </c>
      <c r="J19" s="23">
        <v>540102071</v>
      </c>
      <c r="L19" s="41">
        <f t="shared" si="0"/>
        <v>1.2424927466515304E-5</v>
      </c>
      <c r="O19" s="58"/>
    </row>
    <row r="20" spans="1:15" ht="21.75" customHeight="1" thickBot="1" x14ac:dyDescent="0.25">
      <c r="A20" s="62" t="s">
        <v>65</v>
      </c>
      <c r="B20" s="62"/>
      <c r="D20" s="25">
        <f>SUM(D9:D19)</f>
        <v>11215219588496</v>
      </c>
      <c r="F20" s="25">
        <f>SUM(F9:F19)</f>
        <v>17718491428219</v>
      </c>
      <c r="H20" s="25">
        <f>SUM(H9:H19)</f>
        <v>11631152188711</v>
      </c>
      <c r="J20" s="25">
        <f>SUM(J9:J19)</f>
        <v>17302558828004</v>
      </c>
      <c r="L20" s="43">
        <f>SUM(L9:L19)</f>
        <v>0.39804149986876047</v>
      </c>
    </row>
    <row r="25" spans="1:15" x14ac:dyDescent="0.2">
      <c r="D25" s="50">
        <f>23777702801295-12562483212799</f>
        <v>11215219588496</v>
      </c>
      <c r="E25" s="50"/>
      <c r="F25" s="51">
        <v>17718491428219</v>
      </c>
      <c r="H25" s="50">
        <v>11631152188711</v>
      </c>
      <c r="I25" s="50"/>
      <c r="J25" s="51">
        <v>17302558828004</v>
      </c>
    </row>
    <row r="26" spans="1:15" x14ac:dyDescent="0.2">
      <c r="D26" s="52">
        <f>D25-D20</f>
        <v>0</v>
      </c>
      <c r="E26"/>
      <c r="F26" s="52">
        <f>F25-F20</f>
        <v>0</v>
      </c>
      <c r="H26" s="52">
        <f>H25-H20</f>
        <v>0</v>
      </c>
      <c r="I26"/>
      <c r="J26" s="52">
        <f>J25-J20</f>
        <v>0</v>
      </c>
    </row>
  </sheetData>
  <mergeCells count="18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20:B20"/>
    <mergeCell ref="A18:B18"/>
    <mergeCell ref="A19:B19"/>
    <mergeCell ref="A13:B13"/>
    <mergeCell ref="A14:B14"/>
    <mergeCell ref="A15:B15"/>
    <mergeCell ref="A16:B16"/>
    <mergeCell ref="A17:B17"/>
  </mergeCells>
  <pageMargins left="0.39" right="0.39" top="0.39" bottom="0.39" header="0" footer="0"/>
  <pageSetup scale="9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4"/>
  <sheetViews>
    <sheetView rightToLeft="1" view="pageBreakPreview" zoomScaleNormal="100" zoomScaleSheetLayoutView="100" workbookViewId="0">
      <selection activeCell="F37" sqref="F37"/>
    </sheetView>
  </sheetViews>
  <sheetFormatPr defaultRowHeight="12.75" x14ac:dyDescent="0.2"/>
  <cols>
    <col min="1" max="1" width="2.5703125" customWidth="1"/>
    <col min="2" max="2" width="48.28515625" customWidth="1"/>
    <col min="3" max="3" width="1.28515625" customWidth="1"/>
    <col min="4" max="4" width="11.7109375" customWidth="1"/>
    <col min="5" max="5" width="1.28515625" customWidth="1"/>
    <col min="6" max="6" width="19.28515625" bestFit="1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2.7109375" customWidth="1"/>
  </cols>
  <sheetData>
    <row r="1" spans="1:10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21.75" customHeight="1" x14ac:dyDescent="0.2">
      <c r="A2" s="59" t="s">
        <v>188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ht="14.45" customHeight="1" x14ac:dyDescent="0.2"/>
    <row r="5" spans="1:10" ht="29.1" customHeight="1" x14ac:dyDescent="0.2">
      <c r="A5" s="1" t="s">
        <v>189</v>
      </c>
      <c r="B5" s="63" t="s">
        <v>190</v>
      </c>
      <c r="C5" s="63"/>
      <c r="D5" s="63"/>
      <c r="E5" s="63"/>
      <c r="F5" s="63"/>
      <c r="G5" s="63"/>
      <c r="H5" s="63"/>
      <c r="I5" s="63"/>
      <c r="J5" s="63"/>
    </row>
    <row r="6" spans="1:10" ht="14.45" customHeight="1" x14ac:dyDescent="0.2"/>
    <row r="7" spans="1:10" ht="14.45" customHeight="1" x14ac:dyDescent="0.2">
      <c r="A7" s="65" t="s">
        <v>191</v>
      </c>
      <c r="B7" s="65"/>
      <c r="D7" s="2" t="s">
        <v>192</v>
      </c>
      <c r="F7" s="2" t="s">
        <v>185</v>
      </c>
      <c r="H7" s="2" t="s">
        <v>193</v>
      </c>
      <c r="J7" s="2" t="s">
        <v>194</v>
      </c>
    </row>
    <row r="8" spans="1:10" ht="21.75" customHeight="1" x14ac:dyDescent="0.2">
      <c r="A8" s="68" t="s">
        <v>195</v>
      </c>
      <c r="B8" s="68"/>
      <c r="D8" s="5" t="s">
        <v>196</v>
      </c>
      <c r="F8" s="22">
        <f>'درآمد سرمایه گذاری در سهام'!T55</f>
        <v>-17467462391</v>
      </c>
      <c r="H8" s="41">
        <f t="shared" ref="H8:H10" si="0">F8/2134372106438</f>
        <v>-8.1838880569663226E-3</v>
      </c>
      <c r="J8" s="41">
        <f>F8/43469233317905</f>
        <v>-4.018350694905204E-4</v>
      </c>
    </row>
    <row r="9" spans="1:10" ht="21.75" customHeight="1" x14ac:dyDescent="0.2">
      <c r="A9" s="60" t="s">
        <v>197</v>
      </c>
      <c r="B9" s="60"/>
      <c r="D9" s="7" t="s">
        <v>198</v>
      </c>
      <c r="F9" s="23">
        <f>'درآمد سرمایه گذاری در صندوق'!T18</f>
        <v>23123736675</v>
      </c>
      <c r="H9" s="41">
        <f t="shared" si="0"/>
        <v>1.0833976233689927E-2</v>
      </c>
      <c r="J9" s="41">
        <f>F9/43469233317905</f>
        <v>5.3195639559337066E-4</v>
      </c>
    </row>
    <row r="10" spans="1:10" ht="21.75" customHeight="1" x14ac:dyDescent="0.2">
      <c r="A10" s="60" t="s">
        <v>199</v>
      </c>
      <c r="B10" s="60"/>
      <c r="D10" s="7" t="s">
        <v>200</v>
      </c>
      <c r="F10" s="23">
        <f>'درآمد سرمایه گذاری در اوراق به'!R28</f>
        <v>1362621328985</v>
      </c>
      <c r="H10" s="41">
        <f t="shared" si="0"/>
        <v>0.63841788640081343</v>
      </c>
      <c r="J10" s="41">
        <f t="shared" ref="J10:J12" si="1">F10/43469233317905</f>
        <v>3.1346799218189468E-2</v>
      </c>
    </row>
    <row r="11" spans="1:10" ht="21.75" customHeight="1" x14ac:dyDescent="0.2">
      <c r="A11" s="60" t="s">
        <v>201</v>
      </c>
      <c r="B11" s="60"/>
      <c r="D11" s="7" t="s">
        <v>202</v>
      </c>
      <c r="F11" s="23">
        <f>'درآمد سپرده بانکی'!H18</f>
        <v>761079808062</v>
      </c>
      <c r="H11" s="41">
        <f>F11/2134372106438</f>
        <v>0.35658253111831889</v>
      </c>
      <c r="J11" s="41">
        <f t="shared" si="1"/>
        <v>1.7508470933820471E-2</v>
      </c>
    </row>
    <row r="12" spans="1:10" ht="21.75" customHeight="1" x14ac:dyDescent="0.2">
      <c r="A12" s="61" t="s">
        <v>203</v>
      </c>
      <c r="B12" s="61"/>
      <c r="D12" s="9" t="s">
        <v>204</v>
      </c>
      <c r="F12" s="24">
        <f>'سایر درآمدها'!F11</f>
        <v>2153895505</v>
      </c>
      <c r="H12" s="41">
        <f>F12/2134372106438</f>
        <v>1.0091471391062087E-3</v>
      </c>
      <c r="J12" s="41">
        <f t="shared" si="1"/>
        <v>4.9549884840338542E-5</v>
      </c>
    </row>
    <row r="13" spans="1:10" ht="21.75" customHeight="1" thickBot="1" x14ac:dyDescent="0.25">
      <c r="A13" s="62" t="s">
        <v>65</v>
      </c>
      <c r="B13" s="62"/>
      <c r="D13" s="11"/>
      <c r="F13" s="25">
        <v>1131094832548</v>
      </c>
      <c r="H13" s="42">
        <f>SUM(H8:H12)</f>
        <v>0.99865965283496216</v>
      </c>
      <c r="J13" s="42">
        <f>SUM(J8:J12)</f>
        <v>4.9034941362953124E-2</v>
      </c>
    </row>
    <row r="14" spans="1:10" ht="13.5" thickTop="1" x14ac:dyDescent="0.2"/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59"/>
  <sheetViews>
    <sheetView rightToLeft="1" view="pageBreakPreview" topLeftCell="A49" zoomScaleNormal="100" zoomScaleSheetLayoutView="100" workbookViewId="0">
      <selection activeCell="R59" sqref="R59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6.140625" style="18" bestFit="1" customWidth="1"/>
    <col min="5" max="5" width="1.28515625" style="18" customWidth="1"/>
    <col min="6" max="6" width="17.28515625" style="18" bestFit="1" customWidth="1"/>
    <col min="7" max="7" width="1.28515625" style="18" customWidth="1"/>
    <col min="8" max="8" width="16.42578125" style="18" bestFit="1" customWidth="1"/>
    <col min="9" max="9" width="1.28515625" style="18" customWidth="1"/>
    <col min="10" max="10" width="17.28515625" style="18" bestFit="1" customWidth="1"/>
    <col min="11" max="11" width="1.28515625" customWidth="1"/>
    <col min="12" max="12" width="17.28515625" bestFit="1" customWidth="1"/>
    <col min="13" max="13" width="1.28515625" customWidth="1"/>
    <col min="14" max="14" width="16.140625" style="18" bestFit="1" customWidth="1"/>
    <col min="15" max="15" width="1.28515625" style="18" customWidth="1"/>
    <col min="16" max="16" width="17.28515625" style="18" bestFit="1" customWidth="1"/>
    <col min="17" max="17" width="1.28515625" style="18" customWidth="1"/>
    <col min="18" max="18" width="16.42578125" style="18" bestFit="1" customWidth="1"/>
    <col min="19" max="19" width="1.28515625" style="18" customWidth="1"/>
    <col min="20" max="20" width="17.28515625" style="18" bestFit="1" customWidth="1"/>
    <col min="21" max="21" width="1.28515625" customWidth="1"/>
    <col min="22" max="22" width="17.28515625" bestFit="1" customWidth="1"/>
    <col min="23" max="23" width="0.28515625" customWidth="1"/>
  </cols>
  <sheetData>
    <row r="1" spans="1:22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</row>
    <row r="2" spans="1:22" ht="21.75" customHeight="1" x14ac:dyDescent="0.2">
      <c r="A2" s="59" t="s">
        <v>188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spans="1:22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</row>
    <row r="4" spans="1:22" ht="14.45" customHeight="1" x14ac:dyDescent="0.2"/>
    <row r="5" spans="1:22" ht="14.45" customHeight="1" x14ac:dyDescent="0.2">
      <c r="A5" s="16" t="s">
        <v>205</v>
      </c>
      <c r="B5" s="63" t="s">
        <v>206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</row>
    <row r="6" spans="1:22" ht="14.45" customHeight="1" x14ac:dyDescent="0.2">
      <c r="D6" s="74" t="s">
        <v>207</v>
      </c>
      <c r="E6" s="74"/>
      <c r="F6" s="74"/>
      <c r="G6" s="74"/>
      <c r="H6" s="74"/>
      <c r="I6" s="74"/>
      <c r="J6" s="74"/>
      <c r="K6" s="74"/>
      <c r="L6" s="74"/>
      <c r="N6" s="74" t="s">
        <v>208</v>
      </c>
      <c r="O6" s="74"/>
      <c r="P6" s="74"/>
      <c r="Q6" s="74"/>
      <c r="R6" s="74"/>
      <c r="S6" s="74"/>
      <c r="T6" s="74"/>
      <c r="U6" s="74"/>
      <c r="V6" s="74"/>
    </row>
    <row r="7" spans="1:22" ht="14.45" customHeight="1" x14ac:dyDescent="0.2">
      <c r="D7" s="19"/>
      <c r="E7" s="19"/>
      <c r="F7" s="19"/>
      <c r="G7" s="19"/>
      <c r="H7" s="19"/>
      <c r="I7" s="19"/>
      <c r="J7" s="69" t="s">
        <v>65</v>
      </c>
      <c r="K7" s="69"/>
      <c r="L7" s="69"/>
      <c r="N7" s="19"/>
      <c r="O7" s="19"/>
      <c r="P7" s="19"/>
      <c r="Q7" s="19"/>
      <c r="R7" s="19"/>
      <c r="S7" s="19"/>
      <c r="T7" s="69" t="s">
        <v>65</v>
      </c>
      <c r="U7" s="69"/>
      <c r="V7" s="69"/>
    </row>
    <row r="8" spans="1:22" ht="14.45" customHeight="1" x14ac:dyDescent="0.2">
      <c r="A8" s="74" t="s">
        <v>209</v>
      </c>
      <c r="B8" s="74"/>
      <c r="D8" s="20" t="s">
        <v>210</v>
      </c>
      <c r="F8" s="20" t="s">
        <v>211</v>
      </c>
      <c r="H8" s="20" t="s">
        <v>212</v>
      </c>
      <c r="J8" s="21" t="s">
        <v>185</v>
      </c>
      <c r="K8" s="3"/>
      <c r="L8" s="17" t="s">
        <v>193</v>
      </c>
      <c r="N8" s="20" t="s">
        <v>210</v>
      </c>
      <c r="P8" s="48" t="s">
        <v>211</v>
      </c>
      <c r="R8" s="20" t="s">
        <v>212</v>
      </c>
      <c r="T8" s="21" t="s">
        <v>185</v>
      </c>
      <c r="U8" s="3"/>
      <c r="V8" s="17" t="s">
        <v>193</v>
      </c>
    </row>
    <row r="9" spans="1:22" ht="21.75" customHeight="1" x14ac:dyDescent="0.2">
      <c r="A9" s="68" t="s">
        <v>31</v>
      </c>
      <c r="B9" s="68"/>
      <c r="D9" s="22">
        <v>0</v>
      </c>
      <c r="F9" s="22">
        <v>0</v>
      </c>
      <c r="H9" s="22">
        <v>10249910391</v>
      </c>
      <c r="J9" s="22">
        <v>10249910391</v>
      </c>
      <c r="L9" s="41">
        <f t="shared" ref="L9:L52" si="0">J9/1137528757763</f>
        <v>9.0106824298287602E-3</v>
      </c>
      <c r="N9" s="22">
        <v>0</v>
      </c>
      <c r="P9" s="28">
        <v>0</v>
      </c>
      <c r="R9" s="22">
        <v>10249910391</v>
      </c>
      <c r="T9" s="22">
        <v>10249910391</v>
      </c>
      <c r="V9" s="41">
        <f t="shared" ref="V9:V52" si="1">T9/2134372106438</f>
        <v>4.8023071328953124E-3</v>
      </c>
    </row>
    <row r="10" spans="1:22" ht="21.75" customHeight="1" x14ac:dyDescent="0.2">
      <c r="A10" s="60" t="s">
        <v>22</v>
      </c>
      <c r="B10" s="60"/>
      <c r="D10" s="23">
        <v>0</v>
      </c>
      <c r="F10" s="23">
        <v>75663871</v>
      </c>
      <c r="H10" s="23">
        <v>0</v>
      </c>
      <c r="J10" s="23">
        <v>75663871</v>
      </c>
      <c r="L10" s="41">
        <f t="shared" si="0"/>
        <v>6.6516007163455198E-5</v>
      </c>
      <c r="N10" s="23">
        <v>0</v>
      </c>
      <c r="P10" s="26">
        <v>75663871</v>
      </c>
      <c r="R10" s="23">
        <v>0</v>
      </c>
      <c r="T10" s="23">
        <v>75663871</v>
      </c>
      <c r="V10" s="41">
        <f t="shared" si="1"/>
        <v>3.5450177957148029E-5</v>
      </c>
    </row>
    <row r="11" spans="1:22" ht="21.75" customHeight="1" x14ac:dyDescent="0.2">
      <c r="A11" s="60" t="s">
        <v>41</v>
      </c>
      <c r="B11" s="60"/>
      <c r="D11" s="23">
        <v>0</v>
      </c>
      <c r="F11" s="23">
        <v>-12127523940</v>
      </c>
      <c r="H11" s="23">
        <v>0</v>
      </c>
      <c r="J11" s="23">
        <v>-12127523940</v>
      </c>
      <c r="L11" s="41">
        <f t="shared" si="0"/>
        <v>-1.0661289973757943E-2</v>
      </c>
      <c r="N11" s="23">
        <v>0</v>
      </c>
      <c r="P11" s="26">
        <v>-12127523940</v>
      </c>
      <c r="R11" s="23">
        <v>0</v>
      </c>
      <c r="T11" s="23">
        <v>-12127523940</v>
      </c>
      <c r="V11" s="41">
        <f t="shared" si="1"/>
        <v>-5.6820101346992018E-3</v>
      </c>
    </row>
    <row r="12" spans="1:22" ht="21.75" customHeight="1" x14ac:dyDescent="0.2">
      <c r="A12" s="60" t="s">
        <v>63</v>
      </c>
      <c r="B12" s="60"/>
      <c r="D12" s="23">
        <v>0</v>
      </c>
      <c r="F12" s="23">
        <v>3430393873</v>
      </c>
      <c r="H12" s="23">
        <v>0</v>
      </c>
      <c r="J12" s="23">
        <v>3430393873</v>
      </c>
      <c r="L12" s="41">
        <f t="shared" si="0"/>
        <v>3.0156546369394821E-3</v>
      </c>
      <c r="N12" s="23">
        <v>0</v>
      </c>
      <c r="P12" s="26">
        <v>3430393873</v>
      </c>
      <c r="R12" s="23">
        <v>0</v>
      </c>
      <c r="T12" s="23">
        <v>3430393873</v>
      </c>
      <c r="V12" s="41">
        <f t="shared" si="1"/>
        <v>1.6072145352034693E-3</v>
      </c>
    </row>
    <row r="13" spans="1:22" ht="21.75" customHeight="1" x14ac:dyDescent="0.2">
      <c r="A13" s="60" t="s">
        <v>28</v>
      </c>
      <c r="B13" s="60"/>
      <c r="D13" s="23">
        <v>0</v>
      </c>
      <c r="F13" s="23">
        <v>-12052111420</v>
      </c>
      <c r="H13" s="23">
        <v>0</v>
      </c>
      <c r="J13" s="23">
        <v>-12052111420</v>
      </c>
      <c r="L13" s="41">
        <f t="shared" si="0"/>
        <v>-1.0594994928920305E-2</v>
      </c>
      <c r="N13" s="23">
        <v>0</v>
      </c>
      <c r="P13" s="26">
        <v>-12052111420</v>
      </c>
      <c r="R13" s="23">
        <v>0</v>
      </c>
      <c r="T13" s="23">
        <v>-12052111420</v>
      </c>
      <c r="V13" s="41">
        <f t="shared" si="1"/>
        <v>-5.6466777201813539E-3</v>
      </c>
    </row>
    <row r="14" spans="1:22" ht="21.75" customHeight="1" x14ac:dyDescent="0.2">
      <c r="A14" s="60" t="s">
        <v>20</v>
      </c>
      <c r="B14" s="60"/>
      <c r="D14" s="23">
        <v>0</v>
      </c>
      <c r="F14" s="23">
        <v>7589209882</v>
      </c>
      <c r="H14" s="23">
        <v>0</v>
      </c>
      <c r="J14" s="23">
        <v>7589209882</v>
      </c>
      <c r="L14" s="41">
        <f t="shared" si="0"/>
        <v>6.6716641932855507E-3</v>
      </c>
      <c r="N14" s="23">
        <v>0</v>
      </c>
      <c r="P14" s="26">
        <v>7589209882</v>
      </c>
      <c r="R14" s="23">
        <v>0</v>
      </c>
      <c r="T14" s="23">
        <v>7589209882</v>
      </c>
      <c r="V14" s="41">
        <f t="shared" si="1"/>
        <v>3.5557107681028692E-3</v>
      </c>
    </row>
    <row r="15" spans="1:22" ht="21.75" customHeight="1" x14ac:dyDescent="0.2">
      <c r="A15" s="60" t="s">
        <v>23</v>
      </c>
      <c r="B15" s="60"/>
      <c r="D15" s="23">
        <v>0</v>
      </c>
      <c r="F15" s="23">
        <v>0</v>
      </c>
      <c r="H15" s="23">
        <v>0</v>
      </c>
      <c r="J15" s="23">
        <v>0</v>
      </c>
      <c r="L15" s="41">
        <f t="shared" si="0"/>
        <v>0</v>
      </c>
      <c r="N15" s="23">
        <v>0</v>
      </c>
      <c r="P15" s="26">
        <v>0</v>
      </c>
      <c r="R15" s="23">
        <v>0</v>
      </c>
      <c r="T15" s="23">
        <v>0</v>
      </c>
      <c r="V15" s="41">
        <f t="shared" si="1"/>
        <v>0</v>
      </c>
    </row>
    <row r="16" spans="1:22" ht="21.75" customHeight="1" x14ac:dyDescent="0.2">
      <c r="A16" s="60" t="s">
        <v>26</v>
      </c>
      <c r="B16" s="60"/>
      <c r="D16" s="23">
        <v>0</v>
      </c>
      <c r="F16" s="23">
        <v>-3221254648</v>
      </c>
      <c r="H16" s="23">
        <v>0</v>
      </c>
      <c r="J16" s="23">
        <v>-3221254648</v>
      </c>
      <c r="L16" s="41">
        <f t="shared" si="0"/>
        <v>-2.8318006257131803E-3</v>
      </c>
      <c r="N16" s="23">
        <v>0</v>
      </c>
      <c r="P16" s="26">
        <v>-3221254648</v>
      </c>
      <c r="R16" s="23">
        <v>0</v>
      </c>
      <c r="T16" s="23">
        <v>-3221254648</v>
      </c>
      <c r="V16" s="41">
        <f t="shared" si="1"/>
        <v>-1.5092282354532223E-3</v>
      </c>
    </row>
    <row r="17" spans="1:22" ht="21.75" customHeight="1" x14ac:dyDescent="0.2">
      <c r="A17" s="60" t="s">
        <v>58</v>
      </c>
      <c r="B17" s="60"/>
      <c r="D17" s="23">
        <v>0</v>
      </c>
      <c r="F17" s="23">
        <v>-5001040800</v>
      </c>
      <c r="H17" s="23">
        <v>0</v>
      </c>
      <c r="J17" s="23">
        <v>-5001040800</v>
      </c>
      <c r="L17" s="41">
        <f t="shared" si="0"/>
        <v>-4.3964082366012135E-3</v>
      </c>
      <c r="N17" s="23">
        <v>0</v>
      </c>
      <c r="P17" s="26">
        <v>-5001040800</v>
      </c>
      <c r="R17" s="23">
        <v>0</v>
      </c>
      <c r="T17" s="23">
        <v>-5001040800</v>
      </c>
      <c r="V17" s="41">
        <f t="shared" si="1"/>
        <v>-2.3430969627625574E-3</v>
      </c>
    </row>
    <row r="18" spans="1:22" ht="21.75" customHeight="1" x14ac:dyDescent="0.2">
      <c r="A18" s="60" t="s">
        <v>33</v>
      </c>
      <c r="B18" s="60"/>
      <c r="D18" s="23">
        <v>0</v>
      </c>
      <c r="F18" s="23">
        <v>-3011737904</v>
      </c>
      <c r="H18" s="23">
        <v>0</v>
      </c>
      <c r="J18" s="23">
        <v>-3011737904</v>
      </c>
      <c r="L18" s="41">
        <f t="shared" si="0"/>
        <v>-2.6476147380420641E-3</v>
      </c>
      <c r="N18" s="23">
        <v>0</v>
      </c>
      <c r="P18" s="26">
        <v>-3011737904</v>
      </c>
      <c r="R18" s="23">
        <v>0</v>
      </c>
      <c r="T18" s="23">
        <v>-3011737904</v>
      </c>
      <c r="V18" s="41">
        <f t="shared" si="1"/>
        <v>-1.4110650597970069E-3</v>
      </c>
    </row>
    <row r="19" spans="1:22" ht="21.75" customHeight="1" x14ac:dyDescent="0.2">
      <c r="A19" s="60" t="s">
        <v>29</v>
      </c>
      <c r="B19" s="60"/>
      <c r="D19" s="23">
        <v>0</v>
      </c>
      <c r="F19" s="23">
        <v>1302701670</v>
      </c>
      <c r="H19" s="23">
        <v>0</v>
      </c>
      <c r="J19" s="23">
        <v>1302701670</v>
      </c>
      <c r="L19" s="41">
        <f t="shared" si="0"/>
        <v>1.1452032848486571E-3</v>
      </c>
      <c r="N19" s="23">
        <v>0</v>
      </c>
      <c r="P19" s="26">
        <v>1302701670</v>
      </c>
      <c r="R19" s="23">
        <v>0</v>
      </c>
      <c r="T19" s="23">
        <v>1302701670</v>
      </c>
      <c r="V19" s="41">
        <f t="shared" si="1"/>
        <v>6.1034421602053552E-4</v>
      </c>
    </row>
    <row r="20" spans="1:22" ht="21.75" customHeight="1" x14ac:dyDescent="0.2">
      <c r="A20" s="60" t="s">
        <v>60</v>
      </c>
      <c r="B20" s="60"/>
      <c r="D20" s="23">
        <v>0</v>
      </c>
      <c r="F20" s="23">
        <v>10823823869</v>
      </c>
      <c r="H20" s="23">
        <v>0</v>
      </c>
      <c r="J20" s="23">
        <v>10823823869</v>
      </c>
      <c r="L20" s="41">
        <f t="shared" si="0"/>
        <v>9.5152089959338899E-3</v>
      </c>
      <c r="N20" s="23">
        <v>0</v>
      </c>
      <c r="P20" s="26">
        <v>21346985963</v>
      </c>
      <c r="R20" s="23">
        <v>0</v>
      </c>
      <c r="T20" s="23">
        <v>21346985963</v>
      </c>
      <c r="V20" s="41">
        <f t="shared" si="1"/>
        <v>1.0001529676390612E-2</v>
      </c>
    </row>
    <row r="21" spans="1:22" ht="21.75" customHeight="1" x14ac:dyDescent="0.2">
      <c r="A21" s="60" t="s">
        <v>24</v>
      </c>
      <c r="B21" s="60"/>
      <c r="D21" s="23">
        <v>0</v>
      </c>
      <c r="F21" s="23">
        <v>0</v>
      </c>
      <c r="H21" s="23">
        <v>0</v>
      </c>
      <c r="J21" s="23">
        <v>0</v>
      </c>
      <c r="L21" s="41">
        <f t="shared" si="0"/>
        <v>0</v>
      </c>
      <c r="N21" s="23">
        <v>0</v>
      </c>
      <c r="P21" s="26">
        <v>0</v>
      </c>
      <c r="R21" s="23">
        <v>0</v>
      </c>
      <c r="T21" s="23">
        <v>0</v>
      </c>
      <c r="V21" s="41">
        <f t="shared" si="1"/>
        <v>0</v>
      </c>
    </row>
    <row r="22" spans="1:22" ht="21.75" customHeight="1" x14ac:dyDescent="0.2">
      <c r="A22" s="60" t="s">
        <v>27</v>
      </c>
      <c r="B22" s="60"/>
      <c r="D22" s="23">
        <v>0</v>
      </c>
      <c r="F22" s="23">
        <v>-5320238658</v>
      </c>
      <c r="H22" s="23">
        <v>0</v>
      </c>
      <c r="J22" s="23">
        <v>-5320238658</v>
      </c>
      <c r="L22" s="41">
        <f t="shared" si="0"/>
        <v>-4.6770146439747877E-3</v>
      </c>
      <c r="N22" s="23">
        <v>0</v>
      </c>
      <c r="P22" s="26">
        <v>-5320238658</v>
      </c>
      <c r="R22" s="23">
        <v>0</v>
      </c>
      <c r="T22" s="23">
        <v>-5320238658</v>
      </c>
      <c r="V22" s="41">
        <f t="shared" si="1"/>
        <v>-2.4926481385098369E-3</v>
      </c>
    </row>
    <row r="23" spans="1:22" ht="21.75" customHeight="1" x14ac:dyDescent="0.2">
      <c r="A23" s="60" t="s">
        <v>30</v>
      </c>
      <c r="B23" s="60"/>
      <c r="D23" s="23">
        <v>0</v>
      </c>
      <c r="F23" s="23">
        <v>-9114598836</v>
      </c>
      <c r="H23" s="23">
        <v>0</v>
      </c>
      <c r="J23" s="23">
        <v>-9114598836</v>
      </c>
      <c r="L23" s="41">
        <f t="shared" si="0"/>
        <v>-8.0126315697936785E-3</v>
      </c>
      <c r="N23" s="23">
        <v>0</v>
      </c>
      <c r="P23" s="26">
        <v>-9114598836</v>
      </c>
      <c r="R23" s="23">
        <v>0</v>
      </c>
      <c r="T23" s="23">
        <v>-9114598836</v>
      </c>
      <c r="V23" s="41">
        <f t="shared" si="1"/>
        <v>-4.2703888457440182E-3</v>
      </c>
    </row>
    <row r="24" spans="1:22" ht="21.75" customHeight="1" x14ac:dyDescent="0.2">
      <c r="A24" s="60" t="s">
        <v>42</v>
      </c>
      <c r="B24" s="60"/>
      <c r="D24" s="23">
        <v>0</v>
      </c>
      <c r="F24" s="23">
        <v>0</v>
      </c>
      <c r="H24" s="23">
        <v>0</v>
      </c>
      <c r="J24" s="23">
        <v>0</v>
      </c>
      <c r="L24" s="41">
        <f t="shared" si="0"/>
        <v>0</v>
      </c>
      <c r="N24" s="23">
        <v>0</v>
      </c>
      <c r="P24" s="26">
        <v>0</v>
      </c>
      <c r="R24" s="23">
        <v>0</v>
      </c>
      <c r="T24" s="23">
        <v>0</v>
      </c>
      <c r="V24" s="41">
        <f t="shared" si="1"/>
        <v>0</v>
      </c>
    </row>
    <row r="25" spans="1:22" ht="21.75" customHeight="1" x14ac:dyDescent="0.2">
      <c r="A25" s="60" t="s">
        <v>43</v>
      </c>
      <c r="B25" s="60"/>
      <c r="D25" s="23">
        <v>0</v>
      </c>
      <c r="F25" s="23">
        <v>0</v>
      </c>
      <c r="H25" s="23">
        <v>0</v>
      </c>
      <c r="J25" s="23">
        <v>0</v>
      </c>
      <c r="L25" s="41">
        <f t="shared" si="0"/>
        <v>0</v>
      </c>
      <c r="N25" s="23">
        <v>0</v>
      </c>
      <c r="P25" s="26">
        <v>0</v>
      </c>
      <c r="R25" s="23">
        <v>0</v>
      </c>
      <c r="T25" s="23">
        <v>0</v>
      </c>
      <c r="V25" s="41">
        <f t="shared" si="1"/>
        <v>0</v>
      </c>
    </row>
    <row r="26" spans="1:22" ht="21.75" customHeight="1" x14ac:dyDescent="0.2">
      <c r="A26" s="60" t="s">
        <v>44</v>
      </c>
      <c r="B26" s="60"/>
      <c r="D26" s="23">
        <v>0</v>
      </c>
      <c r="F26" s="23">
        <v>0</v>
      </c>
      <c r="H26" s="23">
        <v>0</v>
      </c>
      <c r="J26" s="23">
        <v>0</v>
      </c>
      <c r="L26" s="41">
        <f t="shared" si="0"/>
        <v>0</v>
      </c>
      <c r="N26" s="23">
        <v>0</v>
      </c>
      <c r="P26" s="26">
        <v>0</v>
      </c>
      <c r="R26" s="23">
        <v>0</v>
      </c>
      <c r="T26" s="23">
        <v>0</v>
      </c>
      <c r="V26" s="41">
        <f t="shared" si="1"/>
        <v>0</v>
      </c>
    </row>
    <row r="27" spans="1:22" ht="21.75" customHeight="1" x14ac:dyDescent="0.2">
      <c r="A27" s="60" t="s">
        <v>45</v>
      </c>
      <c r="B27" s="60"/>
      <c r="D27" s="23">
        <v>0</v>
      </c>
      <c r="F27" s="23">
        <v>0</v>
      </c>
      <c r="H27" s="23">
        <v>0</v>
      </c>
      <c r="J27" s="23">
        <v>0</v>
      </c>
      <c r="L27" s="41">
        <f t="shared" si="0"/>
        <v>0</v>
      </c>
      <c r="N27" s="23">
        <v>0</v>
      </c>
      <c r="P27" s="26">
        <v>0</v>
      </c>
      <c r="R27" s="23">
        <v>0</v>
      </c>
      <c r="T27" s="23">
        <v>0</v>
      </c>
      <c r="V27" s="41">
        <f t="shared" si="1"/>
        <v>0</v>
      </c>
    </row>
    <row r="28" spans="1:22" ht="21.75" customHeight="1" x14ac:dyDescent="0.2">
      <c r="A28" s="60" t="s">
        <v>46</v>
      </c>
      <c r="B28" s="60"/>
      <c r="D28" s="23">
        <v>0</v>
      </c>
      <c r="F28" s="23">
        <v>0</v>
      </c>
      <c r="H28" s="23">
        <v>0</v>
      </c>
      <c r="J28" s="23">
        <v>0</v>
      </c>
      <c r="L28" s="41">
        <f t="shared" si="0"/>
        <v>0</v>
      </c>
      <c r="N28" s="23">
        <v>0</v>
      </c>
      <c r="P28" s="26">
        <v>0</v>
      </c>
      <c r="R28" s="23">
        <v>0</v>
      </c>
      <c r="T28" s="23">
        <v>0</v>
      </c>
      <c r="V28" s="41">
        <f t="shared" si="1"/>
        <v>0</v>
      </c>
    </row>
    <row r="29" spans="1:22" ht="21.75" customHeight="1" x14ac:dyDescent="0.2">
      <c r="A29" s="60" t="s">
        <v>47</v>
      </c>
      <c r="B29" s="60"/>
      <c r="D29" s="23">
        <v>0</v>
      </c>
      <c r="F29" s="23">
        <v>0</v>
      </c>
      <c r="H29" s="23">
        <v>0</v>
      </c>
      <c r="J29" s="23">
        <v>0</v>
      </c>
      <c r="L29" s="41">
        <f t="shared" si="0"/>
        <v>0</v>
      </c>
      <c r="N29" s="23">
        <v>0</v>
      </c>
      <c r="P29" s="26">
        <v>0</v>
      </c>
      <c r="R29" s="23">
        <v>0</v>
      </c>
      <c r="T29" s="23">
        <v>0</v>
      </c>
      <c r="V29" s="41">
        <f t="shared" si="1"/>
        <v>0</v>
      </c>
    </row>
    <row r="30" spans="1:22" ht="21.75" customHeight="1" x14ac:dyDescent="0.2">
      <c r="A30" s="60" t="s">
        <v>35</v>
      </c>
      <c r="B30" s="60"/>
      <c r="D30" s="23">
        <v>0</v>
      </c>
      <c r="F30" s="23">
        <v>0</v>
      </c>
      <c r="H30" s="23">
        <v>0</v>
      </c>
      <c r="J30" s="23">
        <v>0</v>
      </c>
      <c r="L30" s="41">
        <f t="shared" si="0"/>
        <v>0</v>
      </c>
      <c r="N30" s="23">
        <v>0</v>
      </c>
      <c r="P30" s="26">
        <v>0</v>
      </c>
      <c r="R30" s="23">
        <v>0</v>
      </c>
      <c r="T30" s="23">
        <v>0</v>
      </c>
      <c r="V30" s="41">
        <f t="shared" si="1"/>
        <v>0</v>
      </c>
    </row>
    <row r="31" spans="1:22" ht="21.75" customHeight="1" x14ac:dyDescent="0.2">
      <c r="A31" s="60" t="s">
        <v>48</v>
      </c>
      <c r="B31" s="60"/>
      <c r="D31" s="23">
        <v>0</v>
      </c>
      <c r="F31" s="23">
        <v>0</v>
      </c>
      <c r="H31" s="23">
        <v>0</v>
      </c>
      <c r="J31" s="23">
        <v>0</v>
      </c>
      <c r="L31" s="41">
        <f t="shared" si="0"/>
        <v>0</v>
      </c>
      <c r="N31" s="23">
        <v>0</v>
      </c>
      <c r="P31" s="26">
        <v>0</v>
      </c>
      <c r="R31" s="23">
        <v>0</v>
      </c>
      <c r="T31" s="23">
        <v>0</v>
      </c>
      <c r="V31" s="41">
        <f t="shared" si="1"/>
        <v>0</v>
      </c>
    </row>
    <row r="32" spans="1:22" ht="21.75" customHeight="1" x14ac:dyDescent="0.2">
      <c r="A32" s="60" t="s">
        <v>49</v>
      </c>
      <c r="B32" s="60"/>
      <c r="D32" s="23">
        <v>0</v>
      </c>
      <c r="F32" s="23">
        <v>0</v>
      </c>
      <c r="H32" s="23">
        <v>0</v>
      </c>
      <c r="J32" s="23">
        <v>0</v>
      </c>
      <c r="L32" s="41">
        <f t="shared" si="0"/>
        <v>0</v>
      </c>
      <c r="N32" s="23">
        <v>0</v>
      </c>
      <c r="P32" s="26">
        <v>0</v>
      </c>
      <c r="R32" s="23">
        <v>0</v>
      </c>
      <c r="T32" s="23">
        <v>0</v>
      </c>
      <c r="V32" s="41">
        <f t="shared" si="1"/>
        <v>0</v>
      </c>
    </row>
    <row r="33" spans="1:22" ht="21.75" customHeight="1" x14ac:dyDescent="0.2">
      <c r="A33" s="60" t="s">
        <v>50</v>
      </c>
      <c r="B33" s="60"/>
      <c r="D33" s="23">
        <v>0</v>
      </c>
      <c r="F33" s="23">
        <v>0</v>
      </c>
      <c r="H33" s="23">
        <v>0</v>
      </c>
      <c r="J33" s="23">
        <v>0</v>
      </c>
      <c r="L33" s="41">
        <f t="shared" si="0"/>
        <v>0</v>
      </c>
      <c r="N33" s="23">
        <v>0</v>
      </c>
      <c r="P33" s="26">
        <v>0</v>
      </c>
      <c r="R33" s="23">
        <v>0</v>
      </c>
      <c r="T33" s="23">
        <v>0</v>
      </c>
      <c r="V33" s="41">
        <f t="shared" si="1"/>
        <v>0</v>
      </c>
    </row>
    <row r="34" spans="1:22" ht="21.75" customHeight="1" x14ac:dyDescent="0.2">
      <c r="A34" s="60" t="s">
        <v>51</v>
      </c>
      <c r="B34" s="60"/>
      <c r="D34" s="23">
        <v>0</v>
      </c>
      <c r="F34" s="23">
        <v>0</v>
      </c>
      <c r="H34" s="23">
        <v>0</v>
      </c>
      <c r="J34" s="23">
        <v>0</v>
      </c>
      <c r="L34" s="41">
        <f t="shared" si="0"/>
        <v>0</v>
      </c>
      <c r="N34" s="23">
        <v>0</v>
      </c>
      <c r="P34" s="26">
        <v>0</v>
      </c>
      <c r="R34" s="23">
        <v>0</v>
      </c>
      <c r="T34" s="23">
        <v>0</v>
      </c>
      <c r="V34" s="41">
        <f t="shared" si="1"/>
        <v>0</v>
      </c>
    </row>
    <row r="35" spans="1:22" ht="21.75" customHeight="1" x14ac:dyDescent="0.2">
      <c r="A35" s="60" t="s">
        <v>52</v>
      </c>
      <c r="B35" s="60"/>
      <c r="D35" s="23">
        <v>0</v>
      </c>
      <c r="F35" s="23">
        <v>0</v>
      </c>
      <c r="H35" s="23">
        <v>0</v>
      </c>
      <c r="J35" s="23">
        <v>0</v>
      </c>
      <c r="L35" s="41">
        <f t="shared" si="0"/>
        <v>0</v>
      </c>
      <c r="N35" s="23">
        <v>0</v>
      </c>
      <c r="P35" s="26">
        <v>0</v>
      </c>
      <c r="R35" s="23">
        <v>0</v>
      </c>
      <c r="T35" s="23">
        <v>0</v>
      </c>
      <c r="V35" s="41">
        <f t="shared" si="1"/>
        <v>0</v>
      </c>
    </row>
    <row r="36" spans="1:22" ht="21.75" customHeight="1" x14ac:dyDescent="0.2">
      <c r="A36" s="60" t="s">
        <v>53</v>
      </c>
      <c r="B36" s="60"/>
      <c r="D36" s="23">
        <v>0</v>
      </c>
      <c r="F36" s="23">
        <v>0</v>
      </c>
      <c r="H36" s="23">
        <v>0</v>
      </c>
      <c r="J36" s="23">
        <v>0</v>
      </c>
      <c r="L36" s="41">
        <f t="shared" si="0"/>
        <v>0</v>
      </c>
      <c r="N36" s="23">
        <v>0</v>
      </c>
      <c r="P36" s="26">
        <v>0</v>
      </c>
      <c r="R36" s="23">
        <v>0</v>
      </c>
      <c r="T36" s="23">
        <v>0</v>
      </c>
      <c r="V36" s="41">
        <f t="shared" si="1"/>
        <v>0</v>
      </c>
    </row>
    <row r="37" spans="1:22" ht="21.75" customHeight="1" x14ac:dyDescent="0.2">
      <c r="A37" s="60" t="s">
        <v>56</v>
      </c>
      <c r="B37" s="60"/>
      <c r="D37" s="23">
        <v>0</v>
      </c>
      <c r="F37" s="23">
        <v>0</v>
      </c>
      <c r="H37" s="23">
        <v>0</v>
      </c>
      <c r="J37" s="23">
        <v>0</v>
      </c>
      <c r="L37" s="41">
        <f t="shared" si="0"/>
        <v>0</v>
      </c>
      <c r="N37" s="23">
        <v>0</v>
      </c>
      <c r="P37" s="26">
        <v>0</v>
      </c>
      <c r="R37" s="23">
        <v>0</v>
      </c>
      <c r="T37" s="23">
        <v>0</v>
      </c>
      <c r="V37" s="41">
        <f t="shared" si="1"/>
        <v>0</v>
      </c>
    </row>
    <row r="38" spans="1:22" ht="21.75" customHeight="1" x14ac:dyDescent="0.2">
      <c r="A38" s="60" t="s">
        <v>37</v>
      </c>
      <c r="B38" s="60"/>
      <c r="D38" s="23">
        <v>0</v>
      </c>
      <c r="F38" s="23">
        <v>0</v>
      </c>
      <c r="H38" s="23">
        <v>0</v>
      </c>
      <c r="J38" s="23">
        <v>0</v>
      </c>
      <c r="L38" s="41">
        <f t="shared" si="0"/>
        <v>0</v>
      </c>
      <c r="N38" s="23">
        <v>0</v>
      </c>
      <c r="P38" s="26">
        <v>0</v>
      </c>
      <c r="R38" s="23">
        <v>0</v>
      </c>
      <c r="T38" s="23">
        <v>0</v>
      </c>
      <c r="V38" s="41">
        <f t="shared" si="1"/>
        <v>0</v>
      </c>
    </row>
    <row r="39" spans="1:22" ht="21.75" customHeight="1" x14ac:dyDescent="0.2">
      <c r="A39" s="60" t="s">
        <v>38</v>
      </c>
      <c r="B39" s="60"/>
      <c r="D39" s="23">
        <v>0</v>
      </c>
      <c r="F39" s="23">
        <v>0</v>
      </c>
      <c r="H39" s="23">
        <v>0</v>
      </c>
      <c r="J39" s="23">
        <v>0</v>
      </c>
      <c r="L39" s="41">
        <f t="shared" si="0"/>
        <v>0</v>
      </c>
      <c r="N39" s="23">
        <v>0</v>
      </c>
      <c r="P39" s="26">
        <v>0</v>
      </c>
      <c r="R39" s="23">
        <v>0</v>
      </c>
      <c r="T39" s="23">
        <v>0</v>
      </c>
      <c r="V39" s="41">
        <f t="shared" si="1"/>
        <v>0</v>
      </c>
    </row>
    <row r="40" spans="1:22" ht="21.75" customHeight="1" x14ac:dyDescent="0.2">
      <c r="A40" s="60" t="s">
        <v>39</v>
      </c>
      <c r="B40" s="60"/>
      <c r="D40" s="23">
        <v>0</v>
      </c>
      <c r="F40" s="23">
        <v>0</v>
      </c>
      <c r="H40" s="23">
        <v>0</v>
      </c>
      <c r="J40" s="23">
        <v>0</v>
      </c>
      <c r="L40" s="41">
        <f t="shared" si="0"/>
        <v>0</v>
      </c>
      <c r="N40" s="23">
        <v>0</v>
      </c>
      <c r="P40" s="26">
        <v>0</v>
      </c>
      <c r="R40" s="23">
        <v>0</v>
      </c>
      <c r="T40" s="23">
        <v>0</v>
      </c>
      <c r="V40" s="41">
        <f t="shared" si="1"/>
        <v>0</v>
      </c>
    </row>
    <row r="41" spans="1:22" ht="21.75" customHeight="1" x14ac:dyDescent="0.2">
      <c r="A41" s="60" t="s">
        <v>54</v>
      </c>
      <c r="B41" s="60"/>
      <c r="D41" s="23">
        <v>0</v>
      </c>
      <c r="F41" s="23">
        <v>0</v>
      </c>
      <c r="H41" s="23">
        <v>0</v>
      </c>
      <c r="J41" s="23">
        <v>0</v>
      </c>
      <c r="L41" s="41">
        <f t="shared" si="0"/>
        <v>0</v>
      </c>
      <c r="N41" s="23">
        <v>0</v>
      </c>
      <c r="P41" s="26">
        <v>0</v>
      </c>
      <c r="R41" s="23">
        <v>0</v>
      </c>
      <c r="T41" s="23">
        <v>0</v>
      </c>
      <c r="V41" s="41">
        <f t="shared" si="1"/>
        <v>0</v>
      </c>
    </row>
    <row r="42" spans="1:22" ht="21.75" customHeight="1" x14ac:dyDescent="0.2">
      <c r="A42" s="60" t="s">
        <v>36</v>
      </c>
      <c r="B42" s="60"/>
      <c r="D42" s="23">
        <v>0</v>
      </c>
      <c r="F42" s="23">
        <v>0</v>
      </c>
      <c r="H42" s="23">
        <v>0</v>
      </c>
      <c r="J42" s="23">
        <v>0</v>
      </c>
      <c r="L42" s="41">
        <f t="shared" si="0"/>
        <v>0</v>
      </c>
      <c r="N42" s="23">
        <v>0</v>
      </c>
      <c r="P42" s="26">
        <v>0</v>
      </c>
      <c r="R42" s="23">
        <v>0</v>
      </c>
      <c r="T42" s="23">
        <v>0</v>
      </c>
      <c r="V42" s="41">
        <f t="shared" si="1"/>
        <v>0</v>
      </c>
    </row>
    <row r="43" spans="1:22" ht="21.75" customHeight="1" x14ac:dyDescent="0.2">
      <c r="A43" s="60" t="s">
        <v>55</v>
      </c>
      <c r="B43" s="60"/>
      <c r="D43" s="23">
        <v>0</v>
      </c>
      <c r="F43" s="23">
        <v>0</v>
      </c>
      <c r="H43" s="23">
        <v>0</v>
      </c>
      <c r="J43" s="23">
        <v>0</v>
      </c>
      <c r="L43" s="41">
        <f t="shared" si="0"/>
        <v>0</v>
      </c>
      <c r="N43" s="23">
        <v>0</v>
      </c>
      <c r="P43" s="26">
        <v>0</v>
      </c>
      <c r="R43" s="23">
        <v>0</v>
      </c>
      <c r="T43" s="23">
        <v>0</v>
      </c>
      <c r="V43" s="41">
        <f t="shared" si="1"/>
        <v>0</v>
      </c>
    </row>
    <row r="44" spans="1:22" ht="21.75" customHeight="1" x14ac:dyDescent="0.2">
      <c r="A44" s="60" t="s">
        <v>57</v>
      </c>
      <c r="B44" s="60"/>
      <c r="D44" s="23">
        <v>0</v>
      </c>
      <c r="F44" s="23">
        <v>0</v>
      </c>
      <c r="H44" s="23">
        <v>0</v>
      </c>
      <c r="J44" s="23">
        <v>0</v>
      </c>
      <c r="L44" s="41">
        <f t="shared" si="0"/>
        <v>0</v>
      </c>
      <c r="N44" s="23">
        <v>0</v>
      </c>
      <c r="P44" s="26">
        <v>0</v>
      </c>
      <c r="R44" s="23">
        <v>0</v>
      </c>
      <c r="T44" s="23">
        <v>0</v>
      </c>
      <c r="V44" s="41">
        <f t="shared" si="1"/>
        <v>0</v>
      </c>
    </row>
    <row r="45" spans="1:22" ht="21.75" customHeight="1" x14ac:dyDescent="0.2">
      <c r="A45" s="60" t="s">
        <v>40</v>
      </c>
      <c r="B45" s="60"/>
      <c r="D45" s="23">
        <v>0</v>
      </c>
      <c r="F45" s="23">
        <v>-1149346341</v>
      </c>
      <c r="H45" s="23">
        <v>0</v>
      </c>
      <c r="J45" s="23">
        <v>-1149346341</v>
      </c>
      <c r="L45" s="41">
        <f t="shared" si="0"/>
        <v>-1.010388821518886E-3</v>
      </c>
      <c r="N45" s="23">
        <v>0</v>
      </c>
      <c r="P45" s="26">
        <v>-1149346341</v>
      </c>
      <c r="R45" s="23">
        <v>0</v>
      </c>
      <c r="T45" s="23">
        <v>-1149346341</v>
      </c>
      <c r="V45" s="41">
        <f t="shared" si="1"/>
        <v>-5.3849389126346637E-4</v>
      </c>
    </row>
    <row r="46" spans="1:22" ht="21.75" customHeight="1" x14ac:dyDescent="0.2">
      <c r="A46" s="60" t="s">
        <v>32</v>
      </c>
      <c r="B46" s="60"/>
      <c r="D46" s="23">
        <v>0</v>
      </c>
      <c r="F46" s="23">
        <v>-1159962</v>
      </c>
      <c r="H46" s="23">
        <v>0</v>
      </c>
      <c r="J46" s="23">
        <v>-1159962</v>
      </c>
      <c r="L46" s="41">
        <f t="shared" si="0"/>
        <v>-1.0197210330586419E-6</v>
      </c>
      <c r="N46" s="23">
        <v>0</v>
      </c>
      <c r="P46" s="26">
        <v>-1159962</v>
      </c>
      <c r="R46" s="23">
        <v>0</v>
      </c>
      <c r="T46" s="23">
        <v>-1159962</v>
      </c>
      <c r="V46" s="41">
        <f t="shared" si="1"/>
        <v>-5.4346755961678654E-7</v>
      </c>
    </row>
    <row r="47" spans="1:22" ht="21.75" customHeight="1" x14ac:dyDescent="0.2">
      <c r="A47" s="60" t="s">
        <v>59</v>
      </c>
      <c r="B47" s="60"/>
      <c r="D47" s="23">
        <v>0</v>
      </c>
      <c r="F47" s="23">
        <v>594335215</v>
      </c>
      <c r="H47" s="23">
        <v>0</v>
      </c>
      <c r="J47" s="23">
        <v>594335215</v>
      </c>
      <c r="L47" s="41">
        <f t="shared" si="0"/>
        <v>5.2247928761712029E-4</v>
      </c>
      <c r="N47" s="23">
        <v>0</v>
      </c>
      <c r="P47" s="26">
        <v>594335215</v>
      </c>
      <c r="R47" s="23">
        <v>0</v>
      </c>
      <c r="T47" s="23">
        <v>594335215</v>
      </c>
      <c r="V47" s="41">
        <f t="shared" si="1"/>
        <v>2.7845904339139399E-4</v>
      </c>
    </row>
    <row r="48" spans="1:22" ht="21.75" customHeight="1" x14ac:dyDescent="0.2">
      <c r="A48" s="60" t="s">
        <v>21</v>
      </c>
      <c r="B48" s="60"/>
      <c r="D48" s="23">
        <v>0</v>
      </c>
      <c r="F48" s="23">
        <v>-2269690</v>
      </c>
      <c r="H48" s="23">
        <v>0</v>
      </c>
      <c r="J48" s="23">
        <v>-2269690</v>
      </c>
      <c r="L48" s="41">
        <f t="shared" si="0"/>
        <v>-1.9952814243249944E-6</v>
      </c>
      <c r="N48" s="23">
        <v>0</v>
      </c>
      <c r="P48" s="26">
        <v>-2269690</v>
      </c>
      <c r="R48" s="23">
        <v>0</v>
      </c>
      <c r="T48" s="23">
        <v>-2269690</v>
      </c>
      <c r="V48" s="41">
        <f t="shared" si="1"/>
        <v>-1.0633993918650992E-6</v>
      </c>
    </row>
    <row r="49" spans="1:22" ht="21.75" customHeight="1" x14ac:dyDescent="0.2">
      <c r="A49" s="60" t="s">
        <v>25</v>
      </c>
      <c r="B49" s="60"/>
      <c r="D49" s="23">
        <v>0</v>
      </c>
      <c r="F49" s="23">
        <v>-10249355284</v>
      </c>
      <c r="H49" s="23">
        <v>0</v>
      </c>
      <c r="J49" s="23">
        <v>-10249355284</v>
      </c>
      <c r="L49" s="41">
        <f t="shared" si="0"/>
        <v>-9.0101944360121543E-3</v>
      </c>
      <c r="N49" s="23">
        <v>0</v>
      </c>
      <c r="P49" s="26">
        <v>-10249355284</v>
      </c>
      <c r="R49" s="23">
        <v>0</v>
      </c>
      <c r="T49" s="23">
        <v>-10249355284</v>
      </c>
      <c r="V49" s="41">
        <f t="shared" si="1"/>
        <v>-4.8020470531283752E-3</v>
      </c>
    </row>
    <row r="50" spans="1:22" ht="21.75" customHeight="1" x14ac:dyDescent="0.2">
      <c r="A50" s="60" t="s">
        <v>62</v>
      </c>
      <c r="B50" s="60"/>
      <c r="D50" s="23">
        <v>0</v>
      </c>
      <c r="F50" s="23">
        <v>-235763244</v>
      </c>
      <c r="H50" s="23">
        <v>0</v>
      </c>
      <c r="J50" s="23">
        <v>-235763244</v>
      </c>
      <c r="L50" s="41">
        <f t="shared" si="0"/>
        <v>-2.0725915049711686E-4</v>
      </c>
      <c r="N50" s="23">
        <v>0</v>
      </c>
      <c r="P50" s="26">
        <v>-235763244</v>
      </c>
      <c r="R50" s="23">
        <v>0</v>
      </c>
      <c r="T50" s="23">
        <v>-235763244</v>
      </c>
      <c r="V50" s="41">
        <f t="shared" si="1"/>
        <v>-1.104602347870163E-4</v>
      </c>
    </row>
    <row r="51" spans="1:22" ht="21.75" customHeight="1" x14ac:dyDescent="0.2">
      <c r="A51" s="60" t="s">
        <v>34</v>
      </c>
      <c r="B51" s="60"/>
      <c r="D51" s="23">
        <v>0</v>
      </c>
      <c r="F51" s="23">
        <v>-94970161</v>
      </c>
      <c r="H51" s="23">
        <v>0</v>
      </c>
      <c r="J51" s="23">
        <v>-94970161</v>
      </c>
      <c r="L51" s="41">
        <f t="shared" si="0"/>
        <v>-8.3488140718976603E-5</v>
      </c>
      <c r="N51" s="23">
        <v>0</v>
      </c>
      <c r="P51" s="26">
        <v>-94970161</v>
      </c>
      <c r="R51" s="23">
        <v>0</v>
      </c>
      <c r="T51" s="23">
        <v>-94970161</v>
      </c>
      <c r="V51" s="41">
        <f t="shared" si="1"/>
        <v>-4.4495596954972074E-5</v>
      </c>
    </row>
    <row r="52" spans="1:22" ht="21.75" customHeight="1" x14ac:dyDescent="0.2">
      <c r="A52" s="60" t="s">
        <v>19</v>
      </c>
      <c r="B52" s="60"/>
      <c r="D52" s="23">
        <v>0</v>
      </c>
      <c r="F52" s="23">
        <v>-54847724</v>
      </c>
      <c r="H52" s="23">
        <v>0</v>
      </c>
      <c r="J52" s="23">
        <v>-54847724</v>
      </c>
      <c r="L52" s="41">
        <f t="shared" si="0"/>
        <v>-4.8216560351283292E-5</v>
      </c>
      <c r="N52" s="23">
        <v>0</v>
      </c>
      <c r="P52" s="26">
        <v>-54847724</v>
      </c>
      <c r="R52" s="23">
        <v>0</v>
      </c>
      <c r="T52" s="23">
        <v>-54847724</v>
      </c>
      <c r="V52" s="41">
        <f t="shared" si="1"/>
        <v>-2.5697357941738656E-5</v>
      </c>
    </row>
    <row r="53" spans="1:22" ht="21.75" customHeight="1" x14ac:dyDescent="0.2">
      <c r="A53" s="60" t="s">
        <v>61</v>
      </c>
      <c r="B53" s="60"/>
      <c r="D53" s="23">
        <v>0</v>
      </c>
      <c r="F53" s="23">
        <v>-461405550</v>
      </c>
      <c r="H53" s="23">
        <v>0</v>
      </c>
      <c r="J53" s="23">
        <v>-461405550</v>
      </c>
      <c r="L53" s="41">
        <f>J53/1137528757763</f>
        <v>-4.0562099801975482E-4</v>
      </c>
      <c r="N53" s="23">
        <v>0</v>
      </c>
      <c r="P53" s="26">
        <v>-461405550</v>
      </c>
      <c r="R53" s="23">
        <v>0</v>
      </c>
      <c r="T53" s="23">
        <v>-461405550</v>
      </c>
      <c r="V53" s="41">
        <f>T53/2134372106438</f>
        <v>-2.161785888263074E-4</v>
      </c>
    </row>
    <row r="54" spans="1:22" ht="21.75" customHeight="1" x14ac:dyDescent="0.2">
      <c r="A54" s="61" t="s">
        <v>64</v>
      </c>
      <c r="B54" s="61"/>
      <c r="D54" s="24">
        <v>0</v>
      </c>
      <c r="F54" s="24">
        <v>40960906</v>
      </c>
      <c r="H54" s="24">
        <v>0</v>
      </c>
      <c r="J54" s="24">
        <v>40960906</v>
      </c>
      <c r="L54" s="41">
        <f>J54/1137528757763</f>
        <v>3.6008677337135115E-5</v>
      </c>
      <c r="N54" s="24">
        <v>0</v>
      </c>
      <c r="P54" s="26">
        <v>40960906</v>
      </c>
      <c r="R54" s="24">
        <v>0</v>
      </c>
      <c r="T54" s="24">
        <v>40960906</v>
      </c>
      <c r="V54" s="41">
        <f>T54/2134372106438</f>
        <v>1.919108007289255E-5</v>
      </c>
    </row>
    <row r="55" spans="1:22" ht="21.75" customHeight="1" thickBot="1" x14ac:dyDescent="0.25">
      <c r="A55" s="62" t="s">
        <v>65</v>
      </c>
      <c r="B55" s="62"/>
      <c r="D55" s="25">
        <v>0</v>
      </c>
      <c r="F55" s="25">
        <v>-38240534876</v>
      </c>
      <c r="H55" s="25">
        <v>10249910391</v>
      </c>
      <c r="J55" s="25">
        <v>-27990624485</v>
      </c>
      <c r="L55" s="42">
        <f>SUM(L9:L54)</f>
        <v>-2.4606520313424678E-2</v>
      </c>
      <c r="N55" s="25">
        <v>0</v>
      </c>
      <c r="P55" s="25">
        <v>-27717372782</v>
      </c>
      <c r="R55" s="25">
        <v>10249910391</v>
      </c>
      <c r="T55" s="25">
        <v>-17467462391</v>
      </c>
      <c r="V55" s="42">
        <f>SUM(V9:V54)</f>
        <v>-8.1838880569663226E-3</v>
      </c>
    </row>
    <row r="56" spans="1:22" ht="13.5" thickTop="1" x14ac:dyDescent="0.2"/>
    <row r="58" spans="1:22" x14ac:dyDescent="0.2">
      <c r="D58" s="18">
        <v>0</v>
      </c>
      <c r="F58" s="18">
        <f>'درآمد ناشی از تغییر قیمت اوراق'!I90</f>
        <v>-38240534876</v>
      </c>
      <c r="H58" s="18">
        <f>'درآمد ناشی از فروش'!I25</f>
        <v>10249910391</v>
      </c>
      <c r="K58" s="18"/>
      <c r="L58" s="18"/>
      <c r="M58" s="18"/>
      <c r="N58" s="18">
        <v>0</v>
      </c>
      <c r="P58" s="47">
        <f>'درآمد ناشی از تغییر قیمت اوراق'!Q90</f>
        <v>-27717372782</v>
      </c>
      <c r="R58" s="18">
        <f>'درآمد ناشی از فروش'!Q25</f>
        <v>10249910391</v>
      </c>
    </row>
    <row r="59" spans="1:22" x14ac:dyDescent="0.2">
      <c r="D59" s="18">
        <f>D58-D55</f>
        <v>0</v>
      </c>
      <c r="F59" s="18">
        <f>F58-F55</f>
        <v>0</v>
      </c>
      <c r="H59" s="18">
        <f>H58-H55</f>
        <v>0</v>
      </c>
      <c r="K59" s="18"/>
      <c r="L59" s="18"/>
      <c r="M59" s="18"/>
      <c r="N59" s="18">
        <f>N58-N55</f>
        <v>0</v>
      </c>
      <c r="P59" s="47">
        <f>P58-P55</f>
        <v>0</v>
      </c>
      <c r="R59" s="18">
        <f>R58-R55</f>
        <v>0</v>
      </c>
    </row>
  </sheetData>
  <mergeCells count="56">
    <mergeCell ref="A1:V1"/>
    <mergeCell ref="A2:V2"/>
    <mergeCell ref="A3:V3"/>
    <mergeCell ref="B5:V5"/>
    <mergeCell ref="D6:L6"/>
    <mergeCell ref="N6:V6"/>
    <mergeCell ref="J7:L7"/>
    <mergeCell ref="T7:V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54:B54"/>
    <mergeCell ref="A55:B55"/>
    <mergeCell ref="A49:B49"/>
    <mergeCell ref="A50:B50"/>
    <mergeCell ref="A51:B51"/>
    <mergeCell ref="A52:B52"/>
    <mergeCell ref="A53:B53"/>
  </mergeCells>
  <pageMargins left="0.39" right="0.39" top="0.39" bottom="0.39" header="0" footer="0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22</vt:i4>
      </vt:variant>
    </vt:vector>
  </HeadingPairs>
  <TitlesOfParts>
    <vt:vector size="44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 (2)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'مبالغ تخصیصی اوراق (2)'!Print_Area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Fariba Abdoli</dc:creator>
  <dc:description/>
  <cp:lastModifiedBy>Sepideh Askari</cp:lastModifiedBy>
  <cp:lastPrinted>2026-05-30T12:11:18Z</cp:lastPrinted>
  <dcterms:created xsi:type="dcterms:W3CDTF">2026-05-25T12:47:54Z</dcterms:created>
  <dcterms:modified xsi:type="dcterms:W3CDTF">2026-05-30T12:11:24Z</dcterms:modified>
</cp:coreProperties>
</file>