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5\فروردین\"/>
    </mc:Choice>
  </mc:AlternateContent>
  <xr:revisionPtr revIDLastSave="0" documentId="13_ncr:1_{2A9F026E-30D2-4F2A-B6AD-C3D5C1739364}" xr6:coauthVersionLast="47" xr6:coauthVersionMax="47" xr10:uidLastSave="{00000000-0000-0000-0000-000000000000}"/>
  <bookViews>
    <workbookView xWindow="-120" yWindow="-120" windowWidth="29040" windowHeight="15720" tabRatio="88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 (2)" sheetId="28" r:id="rId12"/>
    <sheet name="درآمد سپرده بانکی" sheetId="13" r:id="rId13"/>
    <sheet name="سایر درآمدها" sheetId="14" r:id="rId14"/>
    <sheet name="درآمد سود سهام" sheetId="15" state="hidden" r:id="rId15"/>
    <sheet name="درآمد سود صندوق" sheetId="16" state="hidden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state="hidden" r:id="rId20"/>
    <sheet name="درآمد ناشی از تغییر قیمت اوراق" sheetId="21" r:id="rId21"/>
  </sheets>
  <definedNames>
    <definedName name="_xlnm.Print_Area" localSheetId="4">اوراق!$A$1:$AL$26</definedName>
    <definedName name="_xlnm.Print_Area" localSheetId="2">'اوراق مشتقه'!$A$1:$AX$21</definedName>
    <definedName name="_xlnm.Print_Area" localSheetId="5">'تعدیل قیمت'!$A$1:$N$22</definedName>
    <definedName name="_xlnm.Print_Area" localSheetId="7">درآمد!$A$1:$K$13</definedName>
    <definedName name="_xlnm.Print_Area" localSheetId="19">'درآمد اعمال اختیار'!$A$1:$Z$22</definedName>
    <definedName name="_xlnm.Print_Area" localSheetId="12">'درآمد سپرده بانکی'!$A$1:$K$17</definedName>
    <definedName name="_xlnm.Print_Area" localSheetId="10">'درآمد سرمایه گذاری در اوراق به'!$A$1:$S$26</definedName>
    <definedName name="_xlnm.Print_Area" localSheetId="8">'درآمد سرمایه گذاری در سهام'!$A$1:$W$55</definedName>
    <definedName name="_xlnm.Print_Area" localSheetId="9">'درآمد سرمایه گذاری در صندوق'!$A$1:$W$17</definedName>
    <definedName name="_xlnm.Print_Area" localSheetId="14">'درآمد سود سهام'!$A$1:$T$10</definedName>
    <definedName name="_xlnm.Print_Area" localSheetId="15">'درآمد سود صندوق'!$A$1:$L$13</definedName>
    <definedName name="_xlnm.Print_Area" localSheetId="20">'درآمد ناشی از تغییر قیمت اوراق'!$A$1:$Q$79</definedName>
    <definedName name="_xlnm.Print_Area" localSheetId="18">'درآمد ناشی از فروش'!$A$1:$Q$13</definedName>
    <definedName name="_xlnm.Print_Area" localSheetId="13">'سایر درآمدها'!$A$1:$G$11</definedName>
    <definedName name="_xlnm.Print_Area" localSheetId="6">سپرده!$A$1:$L$19</definedName>
    <definedName name="_xlnm.Print_Area" localSheetId="1">سهام!$A$1:$AC$55</definedName>
    <definedName name="_xlnm.Print_Area" localSheetId="16">'سود اوراق بهادار'!$A$1:$U$24</definedName>
    <definedName name="_xlnm.Print_Area" localSheetId="17">'سود سپرده بانکی'!$A$1:$M$17</definedName>
    <definedName name="_xlnm.Print_Area" localSheetId="0">'صورت وضعیت'!$A$1:$C$40</definedName>
    <definedName name="_xlnm.Print_Area" localSheetId="11">'مبالغ تخصیصی اوراق (2)'!$A$1:$S$17</definedName>
    <definedName name="_xlnm.Print_Area" localSheetId="3">'واحدهای صندوق'!$A$1:$AB$17</definedName>
  </definedNames>
  <calcPr calcId="191029"/>
</workbook>
</file>

<file path=xl/calcChain.xml><?xml version="1.0" encoding="utf-8"?>
<calcChain xmlns="http://schemas.openxmlformats.org/spreadsheetml/2006/main">
  <c r="M17" i="28" l="1"/>
  <c r="J17" i="28"/>
  <c r="J8" i="28" l="1"/>
  <c r="J14" i="28" l="1"/>
  <c r="J13" i="28"/>
  <c r="J12" i="28"/>
  <c r="J11" i="28"/>
  <c r="J10" i="28"/>
  <c r="J9" i="28"/>
  <c r="L17" i="7" l="1"/>
  <c r="L9" i="7"/>
  <c r="N29" i="11"/>
  <c r="L29" i="11"/>
  <c r="P30" i="11"/>
  <c r="L30" i="11"/>
  <c r="R29" i="11"/>
  <c r="R30" i="11" s="1"/>
  <c r="F29" i="11"/>
  <c r="F30" i="11" s="1"/>
  <c r="D29" i="11"/>
  <c r="H30" i="11"/>
  <c r="D30" i="11"/>
  <c r="J29" i="11"/>
  <c r="J30" i="11" s="1"/>
  <c r="H20" i="10"/>
  <c r="R20" i="10"/>
  <c r="R21" i="10" s="1"/>
  <c r="P20" i="10"/>
  <c r="P21" i="10" s="1"/>
  <c r="F20" i="10"/>
  <c r="N20" i="10"/>
  <c r="D20" i="10"/>
  <c r="N21" i="10"/>
  <c r="H21" i="10"/>
  <c r="F21" i="10"/>
  <c r="P58" i="9"/>
  <c r="N58" i="9"/>
  <c r="N59" i="9" s="1"/>
  <c r="R59" i="9"/>
  <c r="T58" i="9"/>
  <c r="T59" i="9" s="1"/>
  <c r="H59" i="9"/>
  <c r="F58" i="9"/>
  <c r="F59" i="9" s="1"/>
  <c r="D58" i="9"/>
  <c r="J58" i="9" s="1"/>
  <c r="J59" i="9" s="1"/>
  <c r="Q83" i="21"/>
  <c r="Q82" i="21"/>
  <c r="Q81" i="21"/>
  <c r="Q84" i="21" s="1"/>
  <c r="I83" i="21"/>
  <c r="I82" i="21"/>
  <c r="I81" i="21"/>
  <c r="I89" i="21"/>
  <c r="I90" i="21" s="1"/>
  <c r="Q89" i="21"/>
  <c r="Q90" i="21" s="1"/>
  <c r="Q18" i="19"/>
  <c r="Q19" i="19" s="1"/>
  <c r="I19" i="19"/>
  <c r="I18" i="19"/>
  <c r="K21" i="18"/>
  <c r="I21" i="18"/>
  <c r="M20" i="18"/>
  <c r="M21" i="18" s="1"/>
  <c r="G21" i="18"/>
  <c r="G20" i="18"/>
  <c r="E21" i="18"/>
  <c r="C21" i="18"/>
  <c r="F11" i="14"/>
  <c r="D11" i="14"/>
  <c r="H17" i="13"/>
  <c r="D17" i="13"/>
  <c r="H9" i="13"/>
  <c r="D14" i="13"/>
  <c r="D9" i="13"/>
  <c r="D10" i="13"/>
  <c r="A15" i="13"/>
  <c r="D15" i="13" s="1"/>
  <c r="A16" i="13"/>
  <c r="H16" i="13" s="1"/>
  <c r="A10" i="13"/>
  <c r="H10" i="13" s="1"/>
  <c r="A11" i="13"/>
  <c r="D11" i="13" s="1"/>
  <c r="A12" i="13"/>
  <c r="D12" i="13" s="1"/>
  <c r="A13" i="13"/>
  <c r="H13" i="13" s="1"/>
  <c r="A14" i="13"/>
  <c r="H14" i="13" s="1"/>
  <c r="A9" i="13"/>
  <c r="A8" i="13"/>
  <c r="H8" i="13" s="1"/>
  <c r="K17" i="18"/>
  <c r="I17" i="18"/>
  <c r="M16" i="18"/>
  <c r="M15" i="18"/>
  <c r="M14" i="18"/>
  <c r="M13" i="18"/>
  <c r="M12" i="18"/>
  <c r="M11" i="18"/>
  <c r="M10" i="18"/>
  <c r="M9" i="18"/>
  <c r="M8" i="18"/>
  <c r="G17" i="18"/>
  <c r="E17" i="18"/>
  <c r="C17" i="18"/>
  <c r="G9" i="18"/>
  <c r="G10" i="18"/>
  <c r="G11" i="18"/>
  <c r="G12" i="18"/>
  <c r="G13" i="18"/>
  <c r="G14" i="18"/>
  <c r="G15" i="18"/>
  <c r="G16" i="18"/>
  <c r="G8" i="18"/>
  <c r="L9" i="10"/>
  <c r="L16" i="10"/>
  <c r="L15" i="10"/>
  <c r="L14" i="10"/>
  <c r="L13" i="10"/>
  <c r="L12" i="10"/>
  <c r="L17" i="10" s="1"/>
  <c r="L11" i="10"/>
  <c r="L10" i="10"/>
  <c r="V9" i="10"/>
  <c r="V10" i="10"/>
  <c r="V11" i="10"/>
  <c r="V12" i="10"/>
  <c r="V17" i="10" s="1"/>
  <c r="V13" i="10"/>
  <c r="V14" i="10"/>
  <c r="V16" i="10"/>
  <c r="V15" i="10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V42" i="9"/>
  <c r="V43" i="9"/>
  <c r="V44" i="9"/>
  <c r="V45" i="9"/>
  <c r="V46" i="9"/>
  <c r="V47" i="9"/>
  <c r="V48" i="9"/>
  <c r="V49" i="9"/>
  <c r="V50" i="9"/>
  <c r="V51" i="9"/>
  <c r="V52" i="9"/>
  <c r="V54" i="9"/>
  <c r="V53" i="9"/>
  <c r="H10" i="8"/>
  <c r="J10" i="8"/>
  <c r="F12" i="8"/>
  <c r="H12" i="8" s="1"/>
  <c r="F11" i="8"/>
  <c r="F10" i="8"/>
  <c r="F9" i="8"/>
  <c r="H9" i="8" s="1"/>
  <c r="F8" i="8"/>
  <c r="H8" i="8" s="1"/>
  <c r="K22" i="6"/>
  <c r="R26" i="5"/>
  <c r="T26" i="5"/>
  <c r="AB26" i="5"/>
  <c r="X26" i="5"/>
  <c r="AH26" i="5"/>
  <c r="AH30" i="5" s="1"/>
  <c r="AJ26" i="5"/>
  <c r="G17" i="4"/>
  <c r="G21" i="4" s="1"/>
  <c r="I17" i="4"/>
  <c r="M17" i="4"/>
  <c r="Q17" i="4"/>
  <c r="W17" i="4"/>
  <c r="Y17" i="4"/>
  <c r="J55" i="2"/>
  <c r="H55" i="2"/>
  <c r="X55" i="2"/>
  <c r="Z55" i="2"/>
  <c r="D19" i="7"/>
  <c r="D23" i="7" s="1"/>
  <c r="F19" i="7"/>
  <c r="F23" i="7" s="1"/>
  <c r="H19" i="7"/>
  <c r="H23" i="7" s="1"/>
  <c r="L11" i="7"/>
  <c r="L12" i="7"/>
  <c r="L13" i="7"/>
  <c r="L14" i="7"/>
  <c r="L15" i="7"/>
  <c r="L16" i="7"/>
  <c r="L18" i="7"/>
  <c r="L10" i="7"/>
  <c r="L19" i="7" s="1"/>
  <c r="J22" i="7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M10" i="5"/>
  <c r="AM9" i="5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9" i="2"/>
  <c r="AC10" i="4"/>
  <c r="AC11" i="4"/>
  <c r="AC12" i="4"/>
  <c r="AC13" i="4"/>
  <c r="AC14" i="4"/>
  <c r="AC15" i="4"/>
  <c r="AC16" i="4"/>
  <c r="AC9" i="4"/>
  <c r="AJ30" i="5"/>
  <c r="T30" i="5"/>
  <c r="R30" i="5"/>
  <c r="I21" i="4"/>
  <c r="Y21" i="4"/>
  <c r="W21" i="4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5" i="5"/>
  <c r="AL24" i="5"/>
  <c r="AL23" i="5"/>
  <c r="AA17" i="4"/>
  <c r="AA9" i="4"/>
  <c r="AA10" i="4"/>
  <c r="AA11" i="4"/>
  <c r="AA12" i="4"/>
  <c r="AA13" i="4"/>
  <c r="AA14" i="4"/>
  <c r="AA16" i="4"/>
  <c r="AA15" i="4"/>
  <c r="AB55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17" i="2"/>
  <c r="AB16" i="2"/>
  <c r="AB15" i="2"/>
  <c r="AB14" i="2"/>
  <c r="AB13" i="2"/>
  <c r="AB12" i="2"/>
  <c r="AB11" i="2"/>
  <c r="AB10" i="2"/>
  <c r="AB9" i="2"/>
  <c r="Z59" i="2"/>
  <c r="X59" i="2"/>
  <c r="J59" i="2"/>
  <c r="H59" i="2"/>
  <c r="J19" i="7" l="1"/>
  <c r="J23" i="7" s="1"/>
  <c r="N30" i="11"/>
  <c r="T20" i="10"/>
  <c r="T21" i="10" s="1"/>
  <c r="J20" i="10"/>
  <c r="J21" i="10" s="1"/>
  <c r="D21" i="10"/>
  <c r="J9" i="8"/>
  <c r="P59" i="9"/>
  <c r="J8" i="8"/>
  <c r="L55" i="9"/>
  <c r="V55" i="9"/>
  <c r="D59" i="9"/>
  <c r="I84" i="21"/>
  <c r="J12" i="8"/>
  <c r="F13" i="8"/>
  <c r="J11" i="8"/>
  <c r="D13" i="13"/>
  <c r="H12" i="13"/>
  <c r="D8" i="13"/>
  <c r="D16" i="13"/>
  <c r="H15" i="13"/>
  <c r="H11" i="13"/>
  <c r="H11" i="8"/>
  <c r="M17" i="18"/>
  <c r="H13" i="8"/>
  <c r="AL26" i="5"/>
  <c r="J13" i="8" l="1"/>
</calcChain>
</file>

<file path=xl/sharedStrings.xml><?xml version="1.0" encoding="utf-8"?>
<sst xmlns="http://schemas.openxmlformats.org/spreadsheetml/2006/main" count="809" uniqueCount="293">
  <si>
    <t>صندوق سرمایه‌گذاری گنجینه یکم آوید</t>
  </si>
  <si>
    <t>صورت وضعیت پرتفوی</t>
  </si>
  <si>
    <t>برای ماه منتهی به 1405/01/31</t>
  </si>
  <si>
    <t>-1</t>
  </si>
  <si>
    <t>سرمایه گذاری ها</t>
  </si>
  <si>
    <t>-1-1</t>
  </si>
  <si>
    <t>سرمایه گذاری در سهام و حق تقدم سهام</t>
  </si>
  <si>
    <t>1404/12/29</t>
  </si>
  <si>
    <t>تغییرات طی دوره</t>
  </si>
  <si>
    <t>1405/01/31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</si>
  <si>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</si>
  <si>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</si>
  <si>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</si>
  <si>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</si>
  <si>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</si>
  <si>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</si>
  <si>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</si>
  <si>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</si>
  <si>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</si>
  <si>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آلیاژ گستر هامون</t>
  </si>
  <si>
    <t>بانک ملت</t>
  </si>
  <si>
    <t>بیمه اتکایی امین</t>
  </si>
  <si>
    <t>پالایش نفت اصفهان</t>
  </si>
  <si>
    <t>پالایش نفت بندرعباس</t>
  </si>
  <si>
    <t>پالایش نفت تهران</t>
  </si>
  <si>
    <t>پتروشیمی اروند</t>
  </si>
  <si>
    <t>پتروشیمی پردیس</t>
  </si>
  <si>
    <t>پتروشیمی نوری</t>
  </si>
  <si>
    <t>پتروشیمی‌شیراز</t>
  </si>
  <si>
    <t>پخش البرز</t>
  </si>
  <si>
    <t>تامین سرمایه امین</t>
  </si>
  <si>
    <t>ح . تامین سرمایه امین</t>
  </si>
  <si>
    <t>داروسازی دانا</t>
  </si>
  <si>
    <t>س. نفت و گاز و پتروشیمی تأمین</t>
  </si>
  <si>
    <t>س. و توسعه صنایع لاستیک</t>
  </si>
  <si>
    <t>س.سهام عدالت استان خراسان رضوی</t>
  </si>
  <si>
    <t>س.سهام عدالت استان مازندران</t>
  </si>
  <si>
    <t>س.سهام عدالت استان کرمان</t>
  </si>
  <si>
    <t>س.سهام عدالت استان کرمانشاه</t>
  </si>
  <si>
    <t>س.عدالت ا. کهگیلویه وبویراحمد</t>
  </si>
  <si>
    <t>سرمایه گذاری تامین اجتماعی</t>
  </si>
  <si>
    <t>سرمایه‌گذاری‌غدیر(هلدینگ‌</t>
  </si>
  <si>
    <t>شرکت س استان آذربایجان شرقی</t>
  </si>
  <si>
    <t>شرکت س استان آذربایجان غربی</t>
  </si>
  <si>
    <t>شرکت س استان اردبیل</t>
  </si>
  <si>
    <t>شرکت س استان اصفهان</t>
  </si>
  <si>
    <t>شرکت س استان ایلام</t>
  </si>
  <si>
    <t>شرکت س استان خراسان جنوبی</t>
  </si>
  <si>
    <t>شرکت س استان خراسان شمالی</t>
  </si>
  <si>
    <t>شرکت س استان خوزستان</t>
  </si>
  <si>
    <t>شرکت س استان زنجان</t>
  </si>
  <si>
    <t>شرکت س استان سیستان وبلوچستان</t>
  </si>
  <si>
    <t>شرکت س استان فارس</t>
  </si>
  <si>
    <t>شرکت س استان قم</t>
  </si>
  <si>
    <t>شرکت س استان گیلان</t>
  </si>
  <si>
    <t>شرکت س استان همدان</t>
  </si>
  <si>
    <t>شرکت س استان کردستان</t>
  </si>
  <si>
    <t>شرکت س استان یزد</t>
  </si>
  <si>
    <t>صنایع پتروشیمی خلیج فارس</t>
  </si>
  <si>
    <t>صنایع شیمیایی کیمیاگران امروز</t>
  </si>
  <si>
    <t>فولاد هرمزگان جنوب</t>
  </si>
  <si>
    <t>گروه صنعتی درپاد تبریز</t>
  </si>
  <si>
    <t>گروه مالی صبا تامین</t>
  </si>
  <si>
    <t>ملی‌ صنایع‌ مس‌ ایران‌</t>
  </si>
  <si>
    <t>نیان باتری خاوران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</si>
  <si>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</si>
  <si>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</si>
  <si>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</si>
  <si>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</si>
  <si>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</si>
  <si>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</si>
  <si>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</si>
  <si>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اختیارف.ت.هرمز-2496-060218</t>
  </si>
  <si>
    <t>1406/02/18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</si>
  <si>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</si>
  <si>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</si>
  <si>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</si>
  <si>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</si>
  <si>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</si>
  <si>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اختیارخ.ت.هرمز-2552-060318</t>
  </si>
  <si>
    <t>اختیار خرید</t>
  </si>
  <si>
    <t>موقعیت فروش</t>
  </si>
  <si>
    <t>-</t>
  </si>
  <si>
    <t>1406/03/18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</si>
  <si>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</si>
  <si>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</si>
  <si>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</si>
  <si>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</si>
  <si>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</si>
  <si>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</si>
  <si>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</si>
  <si>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</si>
  <si>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امین آوید</t>
  </si>
  <si>
    <t>صندوق پالایشی یکم-سهام</t>
  </si>
  <si>
    <t>صندوق س.بخشی صنایع پاداش-ب</t>
  </si>
  <si>
    <t>صندوق س.پشتوانه طلا زرفام آشنا</t>
  </si>
  <si>
    <t>صندوق س.پشتوانه طلا نهایت نگر</t>
  </si>
  <si>
    <t>صندوق س.پشتوانه طلای پاداش</t>
  </si>
  <si>
    <t>صندوق س.مبتنی بر کالای فارابی</t>
  </si>
  <si>
    <t>صندوق سرمایه گذاری طلای نور امین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</si>
  <si>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</si>
  <si>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</si>
  <si>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</si>
  <si>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</si>
  <si>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</si>
  <si>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</si>
  <si>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</si>
  <si>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</si>
  <si>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</si>
  <si>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تامین اجتماعی14050509</t>
  </si>
  <si>
    <t>بله</t>
  </si>
  <si>
    <t>1401/05/09</t>
  </si>
  <si>
    <t>1405/05/09</t>
  </si>
  <si>
    <t>اسنادخزانه-م4بودجه02-051021</t>
  </si>
  <si>
    <t>1402/12/15</t>
  </si>
  <si>
    <t>1405/10/21</t>
  </si>
  <si>
    <t>صکوک اجاره تاصیکو810-بدون ضامن</t>
  </si>
  <si>
    <t>1404/10/16</t>
  </si>
  <si>
    <t>1408/10/16</t>
  </si>
  <si>
    <t>صکوک اجاره صند502-بدون ضامن</t>
  </si>
  <si>
    <t>1401/02/10</t>
  </si>
  <si>
    <t>1405/02/10</t>
  </si>
  <si>
    <t>مرابحه پارس میکاکیش060708</t>
  </si>
  <si>
    <t>1402/07/08</t>
  </si>
  <si>
    <t>1406/07/08</t>
  </si>
  <si>
    <t>مرابحه داروسازی شهیدقاضی070917</t>
  </si>
  <si>
    <t>1403/09/17</t>
  </si>
  <si>
    <t>1407/09/17</t>
  </si>
  <si>
    <t>مرابحه س. و توسعه کیش14050724</t>
  </si>
  <si>
    <t>1401/07/24</t>
  </si>
  <si>
    <t>1405/07/24</t>
  </si>
  <si>
    <t>مرابحه عام دولت 166-ش.خ050419</t>
  </si>
  <si>
    <t>1403/04/19</t>
  </si>
  <si>
    <t>1405/04/19</t>
  </si>
  <si>
    <t>مرابحه عام دولت162-ش.خ050329</t>
  </si>
  <si>
    <t>1403/03/29</t>
  </si>
  <si>
    <t>1405/03/29</t>
  </si>
  <si>
    <t>مرابحه عام دولت186-ش.خ051124</t>
  </si>
  <si>
    <t>1403/07/24</t>
  </si>
  <si>
    <t>1405/11/24</t>
  </si>
  <si>
    <t>مرابحه عام دولت223-ش.خ070431</t>
  </si>
  <si>
    <t>1404/04/31</t>
  </si>
  <si>
    <t>1407/04/31</t>
  </si>
  <si>
    <t>مرابحه عام دولت232-ش.خ070725</t>
  </si>
  <si>
    <t>1404/06/25</t>
  </si>
  <si>
    <t>1407/07/25</t>
  </si>
  <si>
    <t>مرابحه عام دولت234-ش.خ070808</t>
  </si>
  <si>
    <t>1404/07/08</t>
  </si>
  <si>
    <t>1407/08/08</t>
  </si>
  <si>
    <t>مرابحه عام دولت235-ش.خ060915</t>
  </si>
  <si>
    <t>1404/07/15</t>
  </si>
  <si>
    <t>1406/09/15</t>
  </si>
  <si>
    <t>مرابحه عام دولت254-ش.خ070911</t>
  </si>
  <si>
    <t>1404/09/11</t>
  </si>
  <si>
    <t>1407/09/11</t>
  </si>
  <si>
    <t>مرابحه عام دولت265-ش.خ070430</t>
  </si>
  <si>
    <t>1404/10/30</t>
  </si>
  <si>
    <t>1407/04/30</t>
  </si>
  <si>
    <t>صکوک مرابحه دارو901-بدون ضامن</t>
  </si>
  <si>
    <t>1405/01/08</t>
  </si>
  <si>
    <t>1409/01/08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</si>
  <si>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</si>
  <si>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</si>
  <si>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</si>
  <si>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</si>
  <si>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</si>
  <si>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</si>
  <si>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</si>
  <si>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</si>
  <si>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0.00%</t>
  </si>
  <si>
    <t>سایر</t>
  </si>
  <si>
    <t>-3.79%</t>
  </si>
  <si>
    <t>-5.00%</t>
  </si>
  <si>
    <t>2.85%</t>
  </si>
  <si>
    <t>0.17%</t>
  </si>
  <si>
    <t>2.48%</t>
  </si>
  <si>
    <t>0.68%</t>
  </si>
  <si>
    <t>0.41%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</si>
  <si>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</si>
  <si>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</si>
  <si>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</si>
  <si>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</si>
  <si>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</si>
  <si>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</si>
  <si>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</si>
  <si>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</si>
  <si>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</si>
  <si>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</si>
  <si>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</si>
  <si>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</si>
  <si>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</si>
  <si>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</si>
  <si>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</si>
  <si>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</si>
  <si>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</si>
  <si>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</si>
  <si>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</si>
  <si>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</si>
  <si>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</si>
  <si>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</si>
  <si>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</si>
  <si>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</si>
  <si>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</si>
  <si>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</si>
  <si>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</si>
  <si>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</si>
  <si>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</si>
  <si>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</si>
  <si>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</si>
  <si>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</si>
  <si>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</si>
  <si>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</si>
  <si>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</si>
  <si>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</si>
  <si>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</si>
  <si>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</si>
  <si>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</si>
  <si>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</si>
  <si>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</si>
  <si>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</si>
  <si>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</si>
  <si>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</si>
  <si>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</si>
  <si>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</si>
  <si>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</si>
  <si>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</si>
  <si>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</si>
  <si>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</si>
  <si>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</si>
  <si>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</si>
  <si>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</si>
  <si>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</si>
  <si>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</si>
  <si>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</si>
  <si>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</si>
  <si>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</si>
  <si>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</si>
  <si>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</si>
  <si>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</si>
  <si>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</si>
  <si>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</si>
  <si>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</si>
  <si>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</si>
  <si>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</si>
  <si>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</si>
  <si>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</si>
  <si>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</si>
  <si>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</si>
  <si>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</si>
  <si>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</si>
  <si>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</si>
  <si>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</si>
  <si>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</si>
  <si>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</si>
  <si>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</si>
  <si>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</si>
  <si>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</si>
  <si>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</si>
  <si>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</si>
  <si>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</si>
  <si>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</si>
  <si>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</si>
  <si>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</si>
  <si>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</si>
  <si>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</si>
  <si>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</si>
  <si>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</si>
  <si>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</si>
  <si>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ظهرمز06031</t>
  </si>
  <si>
    <t>سپرده بانکی اقتصادنوین</t>
  </si>
  <si>
    <t>سپرده بانکی پاسارگاد</t>
  </si>
  <si>
    <t>سپرده بانکی خاورمیانه</t>
  </si>
  <si>
    <t>سپرده بانکی دی</t>
  </si>
  <si>
    <t>سپرده بانکی سپه</t>
  </si>
  <si>
    <t>سپرده بانکی شهر</t>
  </si>
  <si>
    <t>سپرده بانکی صادرات</t>
  </si>
  <si>
    <t>سپرده بانکی گردشگری</t>
  </si>
  <si>
    <t>سپرده بانکی ملت</t>
  </si>
  <si>
    <t>سپرده بانکی ملی</t>
  </si>
  <si>
    <t>مدت نگهداری</t>
  </si>
  <si>
    <t>شرکت تامین سرمایه امین</t>
  </si>
  <si>
    <t>پارس میکا کیش</t>
  </si>
  <si>
    <t>داروسازی شهید قاضی (دقاضی07)</t>
  </si>
  <si>
    <t>کیش 05</t>
  </si>
  <si>
    <t>صکوک اجاره (صند 502)</t>
  </si>
  <si>
    <t>سازمان تامین اجتماعی</t>
  </si>
  <si>
    <t>مرابحه عام دولت254</t>
  </si>
  <si>
    <t>شرکت گروه خدمات بازار سرمایه آبان</t>
  </si>
  <si>
    <t xml:space="preserve"> اختیارف.ت.هرمز-2496-060218 </t>
  </si>
  <si>
    <t>از 1405/01/01 الی 1405/01/31</t>
  </si>
  <si>
    <t xml:space="preserve">صکوک اجاره تاصیکو810-بدون ضامن </t>
  </si>
  <si>
    <t>از 1405/01/01 الی 1405/01/19</t>
  </si>
  <si>
    <t>از 1405/01/09 الی 1405/01/31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</si>
</sst>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2"/>
      <name val="B Mitra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theme="1"/>
      <name val="B Mitra"/>
      <charset val="178"/>
    </font>
    <font>
      <sz val="12"/>
      <color theme="1"/>
      <name val="B Nazanin"/>
      <charset val="178"/>
    </font>
    <font>
      <sz val="11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7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164" fontId="0" fillId="0" borderId="0" xfId="1" applyNumberFormat="1" applyFont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center" vertical="center"/>
    </xf>
    <xf numFmtId="10" fontId="5" fillId="0" borderId="2" xfId="2" applyNumberFormat="1" applyFont="1" applyFill="1" applyBorder="1" applyAlignment="1">
      <alignment horizontal="right" vertical="top"/>
    </xf>
    <xf numFmtId="10" fontId="5" fillId="0" borderId="0" xfId="2" applyNumberFormat="1" applyFont="1" applyFill="1" applyBorder="1" applyAlignment="1">
      <alignment horizontal="right" vertical="top"/>
    </xf>
    <xf numFmtId="10" fontId="5" fillId="0" borderId="5" xfId="2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vertical="top"/>
    </xf>
    <xf numFmtId="164" fontId="5" fillId="0" borderId="2" xfId="1" applyNumberFormat="1" applyFont="1" applyFill="1" applyBorder="1" applyAlignment="1">
      <alignment horizontal="right" vertical="top"/>
    </xf>
    <xf numFmtId="164" fontId="5" fillId="0" borderId="0" xfId="1" applyNumberFormat="1" applyFont="1" applyFill="1" applyAlignment="1">
      <alignment horizontal="right" vertical="top"/>
    </xf>
    <xf numFmtId="164" fontId="5" fillId="0" borderId="5" xfId="1" applyNumberFormat="1" applyFont="1" applyFill="1" applyBorder="1" applyAlignment="1">
      <alignment horizontal="right" vertical="top"/>
    </xf>
    <xf numFmtId="164" fontId="5" fillId="0" borderId="4" xfId="1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right"/>
    </xf>
    <xf numFmtId="164" fontId="0" fillId="0" borderId="0" xfId="1" applyNumberFormat="1" applyFont="1" applyAlignment="1">
      <alignment horizontal="right"/>
    </xf>
    <xf numFmtId="0" fontId="5" fillId="0" borderId="4" xfId="0" applyFont="1" applyBorder="1" applyAlignment="1">
      <alignment vertical="top"/>
    </xf>
    <xf numFmtId="3" fontId="5" fillId="0" borderId="0" xfId="0" applyNumberFormat="1" applyFont="1" applyAlignment="1">
      <alignment vertical="top"/>
    </xf>
    <xf numFmtId="0" fontId="4" fillId="0" borderId="5" xfId="0" applyFont="1" applyBorder="1" applyAlignment="1">
      <alignment vertical="center"/>
    </xf>
    <xf numFmtId="3" fontId="5" fillId="0" borderId="2" xfId="0" applyNumberFormat="1" applyFont="1" applyBorder="1" applyAlignment="1">
      <alignment vertical="top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0" fontId="6" fillId="0" borderId="0" xfId="3" applyAlignment="1">
      <alignment horizontal="left"/>
    </xf>
    <xf numFmtId="0" fontId="6" fillId="0" borderId="0" xfId="3" applyAlignment="1">
      <alignment horizontal="center"/>
    </xf>
    <xf numFmtId="38" fontId="6" fillId="0" borderId="0" xfId="3" applyNumberFormat="1" applyAlignment="1">
      <alignment horizontal="center"/>
    </xf>
    <xf numFmtId="0" fontId="3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0" fontId="4" fillId="0" borderId="7" xfId="3" applyFont="1" applyBorder="1" applyAlignment="1">
      <alignment horizontal="center" vertical="center"/>
    </xf>
    <xf numFmtId="38" fontId="4" fillId="0" borderId="7" xfId="3" applyNumberFormat="1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9" xfId="3" applyFont="1" applyBorder="1" applyAlignment="1">
      <alignment horizontal="center" vertical="center"/>
    </xf>
    <xf numFmtId="38" fontId="4" fillId="0" borderId="9" xfId="3" applyNumberFormat="1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164" fontId="9" fillId="0" borderId="0" xfId="4" applyNumberFormat="1" applyFont="1" applyFill="1" applyBorder="1" applyAlignment="1">
      <alignment horizontal="center" vertical="center"/>
    </xf>
    <xf numFmtId="38" fontId="10" fillId="0" borderId="0" xfId="4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3" fontId="6" fillId="0" borderId="0" xfId="3" applyNumberFormat="1" applyAlignment="1">
      <alignment vertical="center" wrapText="1"/>
    </xf>
    <xf numFmtId="0" fontId="6" fillId="0" borderId="0" xfId="3" applyAlignment="1">
      <alignment horizontal="center" vertical="center"/>
    </xf>
    <xf numFmtId="38" fontId="10" fillId="0" borderId="0" xfId="4" applyNumberFormat="1" applyFont="1" applyFill="1" applyBorder="1" applyAlignment="1">
      <alignment horizontal="center" vertical="center"/>
    </xf>
    <xf numFmtId="38" fontId="6" fillId="0" borderId="0" xfId="3" applyNumberFormat="1" applyAlignment="1">
      <alignment horizontal="center" vertical="center"/>
    </xf>
    <xf numFmtId="38" fontId="11" fillId="0" borderId="10" xfId="4" applyNumberFormat="1" applyFont="1" applyBorder="1" applyAlignment="1">
      <alignment horizontal="center" vertical="center"/>
    </xf>
    <xf numFmtId="38" fontId="11" fillId="0" borderId="10" xfId="4" applyNumberFormat="1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horizontal="left"/>
    </xf>
    <xf numFmtId="0" fontId="5" fillId="0" borderId="0" xfId="3" applyFont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6" fillId="0" borderId="0" xfId="3" applyFill="1" applyAlignment="1">
      <alignment horizontal="left"/>
    </xf>
    <xf numFmtId="0" fontId="9" fillId="0" borderId="7" xfId="3" applyFont="1" applyFill="1" applyBorder="1" applyAlignment="1">
      <alignment horizontal="center" vertical="center"/>
    </xf>
    <xf numFmtId="0" fontId="6" fillId="0" borderId="0" xfId="3" applyFill="1" applyAlignment="1">
      <alignment horizontal="center"/>
    </xf>
    <xf numFmtId="38" fontId="11" fillId="0" borderId="0" xfId="4" applyNumberFormat="1" applyFont="1" applyFill="1" applyBorder="1" applyAlignment="1">
      <alignment horizontal="center" vertical="center"/>
    </xf>
    <xf numFmtId="0" fontId="4" fillId="0" borderId="0" xfId="3" applyFont="1" applyFill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165" fontId="5" fillId="0" borderId="0" xfId="5" applyNumberFormat="1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12" fillId="0" borderId="0" xfId="3" applyFont="1" applyFill="1" applyAlignment="1">
      <alignment horizontal="center" vertical="center"/>
    </xf>
    <xf numFmtId="0" fontId="6" fillId="0" borderId="0" xfId="3" applyFill="1" applyAlignment="1">
      <alignment horizontal="center" vertical="center"/>
    </xf>
    <xf numFmtId="3" fontId="6" fillId="0" borderId="0" xfId="3" applyNumberFormat="1" applyFill="1" applyAlignment="1">
      <alignment vertical="center" wrapText="1"/>
    </xf>
  </cellXfs>
  <cellStyles count="6">
    <cellStyle name="Comma" xfId="1" builtinId="3"/>
    <cellStyle name="Comma 2" xfId="4" xr:uid="{9BE5BB19-060A-4440-9AB8-A8BAB26D8B03}"/>
    <cellStyle name="Normal" xfId="0" builtinId="0"/>
    <cellStyle name="Normal 2" xfId="3" xr:uid="{FBDAD246-82E4-435F-8286-835C1B2BEE43}"/>
    <cellStyle name="Percent" xfId="2" builtinId="5"/>
    <cellStyle name="Percent 2" xfId="5" xr:uid="{8556550C-F439-440E-A364-DE37F620DC2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1076326</xdr:colOff>
      <xdr:row>40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25B45B-ED5B-CF8E-4EDD-07652AE90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905224" y="0"/>
          <a:ext cx="6276975" cy="6972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rightToLeft="1" tabSelected="1" view="pageBreakPreview" zoomScaleNormal="100" zoomScaleSheetLayoutView="100" workbookViewId="0">
      <selection activeCell="B18" sqref="B18"/>
    </sheetView>
  </sheetViews>
  <sheetFormatPr defaultRowHeight="12.75" x14ac:dyDescent="0.2"/>
  <cols>
    <col min="1" max="1" width="16.85546875" customWidth="1"/>
    <col min="2" max="2" width="61.140625" customWidth="1"/>
    <col min="3" max="3" width="16.85546875" customWidth="1"/>
  </cols>
  <sheetData>
    <row r="1" spans="1:3" ht="25.5" x14ac:dyDescent="0.2">
      <c r="A1" s="44" t="s">
        <v>0</v>
      </c>
      <c r="B1" s="44"/>
      <c r="C1" s="44"/>
    </row>
    <row r="2" spans="1:3" ht="25.5" x14ac:dyDescent="0.2">
      <c r="A2" s="44" t="s">
        <v>1</v>
      </c>
      <c r="B2" s="44"/>
      <c r="C2" s="44"/>
    </row>
    <row r="3" spans="1:3" ht="25.5" x14ac:dyDescent="0.2">
      <c r="A3" s="44" t="s">
        <v>2</v>
      </c>
      <c r="B3" s="44"/>
      <c r="C3" s="44"/>
    </row>
    <row r="5" spans="1:3" x14ac:dyDescent="0.2">
      <c r="B5" s="21"/>
    </row>
    <row r="6" spans="1:3" x14ac:dyDescent="0.2">
      <c r="B6" s="21"/>
    </row>
  </sheetData>
  <mergeCells count="3">
    <mergeCell ref="A1:C1"/>
    <mergeCell ref="A2:C2"/>
    <mergeCell ref="A3:C3"/>
  </mergeCells>
  <pageMargins left="0.39" right="0.39" top="0.39" bottom="0.39" header="0" footer="0"/>
  <pageSetup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1"/>
  <sheetViews>
    <sheetView rightToLeft="1" view="pageBreakPreview" zoomScaleNormal="100" zoomScaleSheetLayoutView="100" workbookViewId="0">
      <selection activeCell="H21" sqref="H21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85546875" bestFit="1" customWidth="1"/>
    <col min="7" max="7" width="1.28515625" customWidth="1"/>
    <col min="8" max="8" width="12.7109375" bestFit="1" customWidth="1"/>
    <col min="9" max="9" width="1.28515625" customWidth="1"/>
    <col min="10" max="10" width="15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1.28515625" customWidth="1"/>
    <col min="16" max="16" width="15.85546875" bestFit="1" customWidth="1"/>
    <col min="17" max="17" width="1.28515625" customWidth="1"/>
    <col min="18" max="18" width="12.7109375" bestFit="1" customWidth="1"/>
    <col min="19" max="19" width="1.28515625" customWidth="1"/>
    <col min="20" max="20" width="15.7109375" bestFit="1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2" ht="21.75" customHeight="1" x14ac:dyDescent="0.2">
      <c r="A2" s="41" t="s">
        <v>184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2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2" ht="14.45" customHeight="1" x14ac:dyDescent="0.2"/>
    <row r="5" spans="1:22" ht="14.45" customHeight="1" x14ac:dyDescent="0.2">
      <c r="A5" s="1" t="s">
        <v>209</v>
      </c>
      <c r="B5" s="42" t="s">
        <v>210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ht="14.45" customHeight="1" x14ac:dyDescent="0.2">
      <c r="D6" s="29" t="s">
        <v>203</v>
      </c>
      <c r="E6" s="29"/>
      <c r="F6" s="29"/>
      <c r="G6" s="29"/>
      <c r="H6" s="29"/>
      <c r="I6" s="29"/>
      <c r="J6" s="29"/>
      <c r="K6" s="29"/>
      <c r="L6" s="29"/>
      <c r="N6" s="29" t="s">
        <v>204</v>
      </c>
      <c r="O6" s="29"/>
      <c r="P6" s="29"/>
      <c r="Q6" s="29"/>
      <c r="R6" s="29"/>
      <c r="S6" s="29"/>
      <c r="T6" s="29"/>
      <c r="U6" s="29"/>
      <c r="V6" s="29"/>
    </row>
    <row r="7" spans="1:22" ht="14.45" customHeight="1" x14ac:dyDescent="0.2">
      <c r="D7" s="3"/>
      <c r="E7" s="3"/>
      <c r="F7" s="3"/>
      <c r="G7" s="3"/>
      <c r="H7" s="3"/>
      <c r="I7" s="3"/>
      <c r="J7" s="43" t="s">
        <v>65</v>
      </c>
      <c r="K7" s="43"/>
      <c r="L7" s="43"/>
      <c r="N7" s="3"/>
      <c r="O7" s="3"/>
      <c r="P7" s="3"/>
      <c r="Q7" s="3"/>
      <c r="R7" s="3"/>
      <c r="S7" s="3"/>
      <c r="T7" s="43" t="s">
        <v>65</v>
      </c>
      <c r="U7" s="43"/>
      <c r="V7" s="43"/>
    </row>
    <row r="8" spans="1:22" ht="14.45" customHeight="1" x14ac:dyDescent="0.2">
      <c r="A8" s="29" t="s">
        <v>89</v>
      </c>
      <c r="B8" s="29"/>
      <c r="D8" s="2" t="s">
        <v>211</v>
      </c>
      <c r="F8" s="2" t="s">
        <v>207</v>
      </c>
      <c r="H8" s="2" t="s">
        <v>208</v>
      </c>
      <c r="J8" s="4" t="s">
        <v>181</v>
      </c>
      <c r="K8" s="3"/>
      <c r="L8" s="4" t="s">
        <v>189</v>
      </c>
      <c r="N8" s="2" t="s">
        <v>211</v>
      </c>
      <c r="P8" s="29" t="s">
        <v>207</v>
      </c>
      <c r="R8" s="2" t="s">
        <v>208</v>
      </c>
      <c r="T8" s="4" t="s">
        <v>181</v>
      </c>
      <c r="U8" s="3"/>
      <c r="V8" s="4" t="s">
        <v>189</v>
      </c>
    </row>
    <row r="9" spans="1:22" ht="21.75" customHeight="1" x14ac:dyDescent="0.2">
      <c r="A9" s="28" t="s">
        <v>95</v>
      </c>
      <c r="B9" s="28"/>
      <c r="D9" s="6">
        <v>0</v>
      </c>
      <c r="F9" s="6">
        <v>0</v>
      </c>
      <c r="H9" s="6">
        <v>-624099862</v>
      </c>
      <c r="J9" s="6">
        <v>-624099862</v>
      </c>
      <c r="L9" s="26">
        <f>J9/996843348675</f>
        <v>-6.260761661594582E-4</v>
      </c>
      <c r="N9" s="6">
        <v>0</v>
      </c>
      <c r="P9" s="40">
        <v>0</v>
      </c>
      <c r="R9" s="6">
        <v>-624099862</v>
      </c>
      <c r="T9" s="6">
        <v>-624099862</v>
      </c>
      <c r="V9" s="26">
        <f t="shared" ref="V9:V14" si="0">T9/996843348675</f>
        <v>-6.260761661594582E-4</v>
      </c>
    </row>
    <row r="10" spans="1:22" ht="21.75" customHeight="1" x14ac:dyDescent="0.2">
      <c r="A10" s="30" t="s">
        <v>92</v>
      </c>
      <c r="B10" s="30"/>
      <c r="D10" s="9">
        <v>0</v>
      </c>
      <c r="F10" s="9">
        <v>244740000</v>
      </c>
      <c r="H10" s="9">
        <v>0</v>
      </c>
      <c r="J10" s="9">
        <v>244740000</v>
      </c>
      <c r="L10" s="26">
        <f t="shared" ref="L10:L16" si="1">J10/996843348675</f>
        <v>2.4551500526668246E-4</v>
      </c>
      <c r="N10" s="9">
        <v>0</v>
      </c>
      <c r="P10" s="38">
        <v>244740000</v>
      </c>
      <c r="R10" s="9">
        <v>0</v>
      </c>
      <c r="T10" s="9">
        <v>244740000</v>
      </c>
      <c r="V10" s="26">
        <f t="shared" si="0"/>
        <v>2.4551500526668246E-4</v>
      </c>
    </row>
    <row r="11" spans="1:22" ht="21.75" customHeight="1" x14ac:dyDescent="0.2">
      <c r="A11" s="30" t="s">
        <v>93</v>
      </c>
      <c r="B11" s="30"/>
      <c r="D11" s="9">
        <v>0</v>
      </c>
      <c r="F11" s="9">
        <v>0</v>
      </c>
      <c r="H11" s="9">
        <v>0</v>
      </c>
      <c r="J11" s="9">
        <v>0</v>
      </c>
      <c r="L11" s="26">
        <f t="shared" si="1"/>
        <v>0</v>
      </c>
      <c r="N11" s="9">
        <v>0</v>
      </c>
      <c r="P11" s="38">
        <v>0</v>
      </c>
      <c r="R11" s="9">
        <v>0</v>
      </c>
      <c r="T11" s="9">
        <v>0</v>
      </c>
      <c r="V11" s="26">
        <f t="shared" si="0"/>
        <v>0</v>
      </c>
    </row>
    <row r="12" spans="1:22" ht="21.75" customHeight="1" x14ac:dyDescent="0.2">
      <c r="A12" s="30" t="s">
        <v>99</v>
      </c>
      <c r="B12" s="30"/>
      <c r="D12" s="9">
        <v>0</v>
      </c>
      <c r="F12" s="9">
        <v>-8067007606</v>
      </c>
      <c r="H12" s="9">
        <v>0</v>
      </c>
      <c r="J12" s="9">
        <v>-8067007606</v>
      </c>
      <c r="L12" s="26">
        <f t="shared" si="1"/>
        <v>-8.0925529740682248E-3</v>
      </c>
      <c r="N12" s="9">
        <v>0</v>
      </c>
      <c r="P12" s="38">
        <v>-8067007606</v>
      </c>
      <c r="R12" s="9">
        <v>0</v>
      </c>
      <c r="T12" s="9">
        <v>-8067007606</v>
      </c>
      <c r="V12" s="26">
        <f t="shared" si="0"/>
        <v>-8.0925529740682248E-3</v>
      </c>
    </row>
    <row r="13" spans="1:22" ht="21.75" customHeight="1" x14ac:dyDescent="0.2">
      <c r="A13" s="30" t="s">
        <v>96</v>
      </c>
      <c r="B13" s="30"/>
      <c r="D13" s="9">
        <v>0</v>
      </c>
      <c r="F13" s="9">
        <v>-4497881057</v>
      </c>
      <c r="H13" s="9">
        <v>0</v>
      </c>
      <c r="J13" s="9">
        <v>-4497881057</v>
      </c>
      <c r="L13" s="26">
        <f t="shared" si="1"/>
        <v>-4.5121242600239695E-3</v>
      </c>
      <c r="N13" s="9">
        <v>0</v>
      </c>
      <c r="P13" s="38">
        <v>-4497881057</v>
      </c>
      <c r="R13" s="9">
        <v>0</v>
      </c>
      <c r="T13" s="9">
        <v>-4497881057</v>
      </c>
      <c r="V13" s="26">
        <f t="shared" si="0"/>
        <v>-4.5121242600239695E-3</v>
      </c>
    </row>
    <row r="14" spans="1:22" ht="21.75" customHeight="1" x14ac:dyDescent="0.2">
      <c r="A14" s="30" t="s">
        <v>94</v>
      </c>
      <c r="B14" s="30"/>
      <c r="D14" s="9">
        <v>0</v>
      </c>
      <c r="F14" s="9">
        <v>0</v>
      </c>
      <c r="H14" s="9">
        <v>0</v>
      </c>
      <c r="J14" s="9">
        <v>0</v>
      </c>
      <c r="L14" s="26">
        <f t="shared" si="1"/>
        <v>0</v>
      </c>
      <c r="N14" s="9">
        <v>0</v>
      </c>
      <c r="P14" s="38">
        <v>0</v>
      </c>
      <c r="R14" s="9">
        <v>0</v>
      </c>
      <c r="T14" s="9">
        <v>0</v>
      </c>
      <c r="V14" s="26">
        <f t="shared" si="0"/>
        <v>0</v>
      </c>
    </row>
    <row r="15" spans="1:22" ht="21.75" customHeight="1" x14ac:dyDescent="0.2">
      <c r="A15" s="30" t="s">
        <v>97</v>
      </c>
      <c r="B15" s="30"/>
      <c r="D15" s="9">
        <v>0</v>
      </c>
      <c r="F15" s="9">
        <v>-5243699999</v>
      </c>
      <c r="H15" s="9">
        <v>0</v>
      </c>
      <c r="J15" s="9">
        <v>-5243699999</v>
      </c>
      <c r="L15" s="26">
        <f t="shared" si="1"/>
        <v>-5.2603049475826906E-3</v>
      </c>
      <c r="N15" s="9">
        <v>0</v>
      </c>
      <c r="P15" s="38">
        <v>-5243699999</v>
      </c>
      <c r="R15" s="9">
        <v>0</v>
      </c>
      <c r="T15" s="9">
        <v>-5243699999</v>
      </c>
      <c r="V15" s="26">
        <f t="shared" ref="V15:V16" si="2">T15/996843348675</f>
        <v>-5.2603049475826906E-3</v>
      </c>
    </row>
    <row r="16" spans="1:22" ht="21.75" customHeight="1" x14ac:dyDescent="0.2">
      <c r="A16" s="37" t="s">
        <v>98</v>
      </c>
      <c r="B16" s="37"/>
      <c r="D16" s="13">
        <v>0</v>
      </c>
      <c r="F16" s="13">
        <v>-2328332921</v>
      </c>
      <c r="H16" s="13">
        <v>0</v>
      </c>
      <c r="J16" s="13">
        <v>-2328332921</v>
      </c>
      <c r="L16" s="26">
        <f t="shared" si="1"/>
        <v>-2.3357059302194375E-3</v>
      </c>
      <c r="N16" s="13">
        <v>0</v>
      </c>
      <c r="P16" s="38">
        <v>-2328332921</v>
      </c>
      <c r="R16" s="13">
        <v>0</v>
      </c>
      <c r="T16" s="13">
        <v>-2328332921</v>
      </c>
      <c r="V16" s="26">
        <f t="shared" si="2"/>
        <v>-2.3357059302194375E-3</v>
      </c>
    </row>
    <row r="17" spans="1:22" ht="21.75" customHeight="1" thickBot="1" x14ac:dyDescent="0.25">
      <c r="A17" s="39" t="s">
        <v>65</v>
      </c>
      <c r="B17" s="39"/>
      <c r="D17" s="15">
        <v>0</v>
      </c>
      <c r="F17" s="15">
        <v>-19892181583</v>
      </c>
      <c r="H17" s="15">
        <v>-624099862</v>
      </c>
      <c r="J17" s="15">
        <v>-20516281445</v>
      </c>
      <c r="L17" s="27">
        <f>SUM(L9:L16)</f>
        <v>-2.0581249272787098E-2</v>
      </c>
      <c r="N17" s="15">
        <v>0</v>
      </c>
      <c r="P17" s="15">
        <v>-19892181583</v>
      </c>
      <c r="R17" s="15">
        <v>-624099862</v>
      </c>
      <c r="T17" s="15">
        <v>-20516281445</v>
      </c>
      <c r="V17" s="27">
        <f>SUM(V9:V16)</f>
        <v>-2.0581249272787098E-2</v>
      </c>
    </row>
    <row r="18" spans="1:22" ht="13.5" thickTop="1" x14ac:dyDescent="0.2"/>
    <row r="20" spans="1:22" x14ac:dyDescent="0.2">
      <c r="D20" s="36">
        <f>'درآمد سود صندوق'!I8</f>
        <v>0</v>
      </c>
      <c r="E20" s="36"/>
      <c r="F20" s="36">
        <f>'درآمد ناشی از تغییر قیمت اوراق'!I82</f>
        <v>-19892181583</v>
      </c>
      <c r="G20" s="36"/>
      <c r="H20" s="36">
        <f>'درآمد ناشی از فروش'!I9</f>
        <v>-624099862</v>
      </c>
      <c r="I20" s="36"/>
      <c r="J20" s="36">
        <f>D20+F20+H20</f>
        <v>-20516281445</v>
      </c>
      <c r="K20" s="36"/>
      <c r="L20" s="36"/>
      <c r="M20" s="36"/>
      <c r="N20" s="36">
        <f>'درآمد سود صندوق'!K8</f>
        <v>0</v>
      </c>
      <c r="O20" s="36"/>
      <c r="P20" s="36">
        <f>'درآمد ناشی از تغییر قیمت اوراق'!Q82</f>
        <v>-19892181583</v>
      </c>
      <c r="Q20" s="36"/>
      <c r="R20" s="36">
        <f>'درآمد ناشی از فروش'!Q9</f>
        <v>-624099862</v>
      </c>
      <c r="S20" s="36"/>
      <c r="T20" s="36">
        <f>N20+P20+R20</f>
        <v>-20516281445</v>
      </c>
    </row>
    <row r="21" spans="1:22" x14ac:dyDescent="0.2">
      <c r="D21" s="36">
        <f>D20-D17</f>
        <v>0</v>
      </c>
      <c r="E21" s="36"/>
      <c r="F21" s="36">
        <f>F20-F17</f>
        <v>0</v>
      </c>
      <c r="G21" s="36"/>
      <c r="H21" s="36">
        <f>H20-H17</f>
        <v>0</v>
      </c>
      <c r="I21" s="36"/>
      <c r="J21" s="36">
        <f>J20-J17</f>
        <v>0</v>
      </c>
      <c r="K21" s="36"/>
      <c r="L21" s="36"/>
      <c r="M21" s="36"/>
      <c r="N21" s="36">
        <f>N20-N17</f>
        <v>0</v>
      </c>
      <c r="O21" s="36"/>
      <c r="P21" s="36">
        <f>P20-P17</f>
        <v>0</v>
      </c>
      <c r="Q21" s="36"/>
      <c r="R21" s="36">
        <f>R20-R17</f>
        <v>0</v>
      </c>
      <c r="S21" s="36"/>
      <c r="T21" s="36">
        <f>T20-T17</f>
        <v>0</v>
      </c>
    </row>
  </sheetData>
  <pageMargins left="0.39" right="0.39" top="0.39" bottom="0.39" header="0" footer="0"/>
  <pageSetup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30"/>
  <sheetViews>
    <sheetView rightToLeft="1" view="pageBreakPreview" topLeftCell="A4" zoomScaleNormal="100" zoomScaleSheetLayoutView="100" workbookViewId="0">
      <selection activeCell="N30" sqref="N30"/>
    </sheetView>
  </sheetViews>
  <sheetFormatPr defaultRowHeight="12.75" x14ac:dyDescent="0.2"/>
  <cols>
    <col min="1" max="1" width="6.7109375" bestFit="1" customWidth="1"/>
    <col min="2" max="2" width="18.140625" customWidth="1"/>
    <col min="3" max="3" width="1.28515625" customWidth="1"/>
    <col min="4" max="4" width="16.140625" bestFit="1" customWidth="1"/>
    <col min="5" max="5" width="1.28515625" customWidth="1"/>
    <col min="6" max="6" width="16.85546875" bestFit="1" customWidth="1"/>
    <col min="7" max="7" width="1.28515625" customWidth="1"/>
    <col min="8" max="8" width="11.140625" bestFit="1" customWidth="1"/>
    <col min="9" max="9" width="1.28515625" customWidth="1"/>
    <col min="10" max="10" width="16" bestFit="1" customWidth="1"/>
    <col min="11" max="11" width="1.28515625" customWidth="1"/>
    <col min="12" max="12" width="16.140625" bestFit="1" customWidth="1"/>
    <col min="13" max="13" width="1.28515625" customWidth="1"/>
    <col min="14" max="14" width="16.85546875" bestFit="1" customWidth="1"/>
    <col min="15" max="15" width="1.28515625" customWidth="1"/>
    <col min="16" max="16" width="11.140625" bestFit="1" customWidth="1"/>
    <col min="17" max="17" width="1.28515625" customWidth="1"/>
    <col min="18" max="18" width="16" bestFit="1" customWidth="1"/>
    <col min="19" max="19" width="0.28515625" customWidth="1"/>
  </cols>
  <sheetData>
    <row r="1" spans="1:18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21.75" customHeight="1" x14ac:dyDescent="0.2">
      <c r="A2" s="44" t="s">
        <v>184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14.45" customHeight="1" x14ac:dyDescent="0.2"/>
    <row r="5" spans="1:18" ht="14.45" customHeight="1" x14ac:dyDescent="0.2">
      <c r="A5" s="1" t="s">
        <v>212</v>
      </c>
      <c r="B5" s="45" t="s">
        <v>213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ht="14.45" customHeight="1" x14ac:dyDescent="0.2">
      <c r="D6" s="46" t="s">
        <v>203</v>
      </c>
      <c r="E6" s="46"/>
      <c r="F6" s="46"/>
      <c r="G6" s="46"/>
      <c r="H6" s="46"/>
      <c r="I6" s="46"/>
      <c r="J6" s="46"/>
      <c r="L6" s="46" t="s">
        <v>204</v>
      </c>
      <c r="M6" s="46"/>
      <c r="N6" s="46"/>
      <c r="O6" s="46"/>
      <c r="P6" s="46"/>
      <c r="Q6" s="46"/>
      <c r="R6" s="46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46" t="s">
        <v>214</v>
      </c>
      <c r="B8" s="46"/>
      <c r="D8" s="2" t="s">
        <v>215</v>
      </c>
      <c r="F8" s="2" t="s">
        <v>207</v>
      </c>
      <c r="H8" s="2" t="s">
        <v>208</v>
      </c>
      <c r="J8" s="2" t="s">
        <v>65</v>
      </c>
      <c r="L8" s="2" t="s">
        <v>215</v>
      </c>
      <c r="N8" s="2" t="s">
        <v>207</v>
      </c>
      <c r="P8" s="2" t="s">
        <v>208</v>
      </c>
      <c r="R8" s="2" t="s">
        <v>65</v>
      </c>
    </row>
    <row r="9" spans="1:18" ht="21.75" customHeight="1" x14ac:dyDescent="0.2">
      <c r="A9" s="48" t="s">
        <v>158</v>
      </c>
      <c r="B9" s="48"/>
      <c r="D9" s="6">
        <v>39354295837</v>
      </c>
      <c r="F9" s="6">
        <v>-1087499999</v>
      </c>
      <c r="H9" s="6">
        <v>0</v>
      </c>
      <c r="J9" s="6">
        <v>38266795838</v>
      </c>
      <c r="L9" s="6">
        <v>39354295837</v>
      </c>
      <c r="N9" s="6">
        <v>-1087499999</v>
      </c>
      <c r="P9" s="6">
        <v>0</v>
      </c>
      <c r="R9" s="6">
        <v>38266795838</v>
      </c>
    </row>
    <row r="10" spans="1:18" ht="21.75" customHeight="1" x14ac:dyDescent="0.2">
      <c r="A10" s="50" t="s">
        <v>155</v>
      </c>
      <c r="B10" s="50"/>
      <c r="D10" s="9">
        <v>40878992601</v>
      </c>
      <c r="F10" s="9">
        <v>10649643606</v>
      </c>
      <c r="H10" s="9">
        <v>0</v>
      </c>
      <c r="J10" s="9">
        <v>51528636207</v>
      </c>
      <c r="L10" s="9">
        <v>40878992601</v>
      </c>
      <c r="N10" s="9">
        <v>10649643606</v>
      </c>
      <c r="P10" s="9">
        <v>0</v>
      </c>
      <c r="R10" s="9">
        <v>51528636207</v>
      </c>
    </row>
    <row r="11" spans="1:18" ht="21.75" customHeight="1" x14ac:dyDescent="0.2">
      <c r="A11" s="50" t="s">
        <v>116</v>
      </c>
      <c r="B11" s="50"/>
      <c r="D11" s="9">
        <v>60758864758</v>
      </c>
      <c r="F11" s="9">
        <v>0</v>
      </c>
      <c r="H11" s="9">
        <v>0</v>
      </c>
      <c r="J11" s="9">
        <v>60758864758</v>
      </c>
      <c r="L11" s="9">
        <v>60758864758</v>
      </c>
      <c r="N11" s="9">
        <v>0</v>
      </c>
      <c r="P11" s="9">
        <v>0</v>
      </c>
      <c r="R11" s="9">
        <v>60758864758</v>
      </c>
    </row>
    <row r="12" spans="1:18" ht="21.75" customHeight="1" x14ac:dyDescent="0.2">
      <c r="A12" s="50" t="s">
        <v>152</v>
      </c>
      <c r="B12" s="50"/>
      <c r="D12" s="9">
        <v>168502805080</v>
      </c>
      <c r="F12" s="9">
        <v>-103027657049</v>
      </c>
      <c r="H12" s="9">
        <v>0</v>
      </c>
      <c r="J12" s="9">
        <v>65475148031</v>
      </c>
      <c r="L12" s="9">
        <v>168502805080</v>
      </c>
      <c r="N12" s="9">
        <v>-103027657049</v>
      </c>
      <c r="P12" s="9">
        <v>0</v>
      </c>
      <c r="R12" s="9">
        <v>65475148031</v>
      </c>
    </row>
    <row r="13" spans="1:18" ht="21.75" customHeight="1" x14ac:dyDescent="0.2">
      <c r="A13" s="50" t="s">
        <v>149</v>
      </c>
      <c r="B13" s="50"/>
      <c r="D13" s="9">
        <v>27258415940</v>
      </c>
      <c r="F13" s="9">
        <v>7488725790</v>
      </c>
      <c r="H13" s="9">
        <v>0</v>
      </c>
      <c r="J13" s="9">
        <v>34747141730</v>
      </c>
      <c r="L13" s="9">
        <v>27258415940</v>
      </c>
      <c r="N13" s="9">
        <v>7488725790</v>
      </c>
      <c r="P13" s="9">
        <v>0</v>
      </c>
      <c r="R13" s="9">
        <v>34747141730</v>
      </c>
    </row>
    <row r="14" spans="1:18" ht="21.75" customHeight="1" x14ac:dyDescent="0.2">
      <c r="A14" s="50" t="s">
        <v>146</v>
      </c>
      <c r="B14" s="50"/>
      <c r="D14" s="9">
        <v>49962042146</v>
      </c>
      <c r="F14" s="9">
        <v>11511263911</v>
      </c>
      <c r="H14" s="9">
        <v>0</v>
      </c>
      <c r="J14" s="9">
        <v>61473306057</v>
      </c>
      <c r="L14" s="9">
        <v>49962042146</v>
      </c>
      <c r="N14" s="9">
        <v>11511263911</v>
      </c>
      <c r="P14" s="9">
        <v>0</v>
      </c>
      <c r="R14" s="9">
        <v>61473306057</v>
      </c>
    </row>
    <row r="15" spans="1:18" ht="21.75" customHeight="1" x14ac:dyDescent="0.2">
      <c r="A15" s="50" t="s">
        <v>143</v>
      </c>
      <c r="B15" s="50"/>
      <c r="D15" s="9">
        <v>19161077719</v>
      </c>
      <c r="F15" s="9">
        <v>4977970511</v>
      </c>
      <c r="H15" s="9">
        <v>0</v>
      </c>
      <c r="J15" s="9">
        <v>24139048230</v>
      </c>
      <c r="L15" s="9">
        <v>19161077719</v>
      </c>
      <c r="N15" s="9">
        <v>4977970511</v>
      </c>
      <c r="P15" s="9">
        <v>0</v>
      </c>
      <c r="R15" s="9">
        <v>24139048230</v>
      </c>
    </row>
    <row r="16" spans="1:18" ht="21.75" customHeight="1" x14ac:dyDescent="0.2">
      <c r="A16" s="50" t="s">
        <v>140</v>
      </c>
      <c r="B16" s="50"/>
      <c r="D16" s="9">
        <v>3994947680</v>
      </c>
      <c r="F16" s="9">
        <v>946046308</v>
      </c>
      <c r="H16" s="9">
        <v>0</v>
      </c>
      <c r="J16" s="9">
        <v>4940993988</v>
      </c>
      <c r="L16" s="9">
        <v>3994947680</v>
      </c>
      <c r="N16" s="9">
        <v>946046308</v>
      </c>
      <c r="P16" s="9">
        <v>0</v>
      </c>
      <c r="R16" s="9">
        <v>4940993988</v>
      </c>
    </row>
    <row r="17" spans="1:18" ht="21.75" customHeight="1" x14ac:dyDescent="0.2">
      <c r="A17" s="50" t="s">
        <v>125</v>
      </c>
      <c r="B17" s="50"/>
      <c r="D17" s="9">
        <v>28466971570</v>
      </c>
      <c r="F17" s="9">
        <v>0</v>
      </c>
      <c r="H17" s="9">
        <v>0</v>
      </c>
      <c r="J17" s="9">
        <v>28466971570</v>
      </c>
      <c r="L17" s="9">
        <v>28466971570</v>
      </c>
      <c r="N17" s="9">
        <v>0</v>
      </c>
      <c r="P17" s="9">
        <v>0</v>
      </c>
      <c r="R17" s="9">
        <v>28466971570</v>
      </c>
    </row>
    <row r="18" spans="1:18" ht="21.75" customHeight="1" x14ac:dyDescent="0.2">
      <c r="A18" s="50" t="s">
        <v>137</v>
      </c>
      <c r="B18" s="50"/>
      <c r="D18" s="9">
        <v>11512418792</v>
      </c>
      <c r="F18" s="9">
        <v>-16130424309</v>
      </c>
      <c r="H18" s="9">
        <v>0</v>
      </c>
      <c r="J18" s="9">
        <v>-4618005517</v>
      </c>
      <c r="L18" s="9">
        <v>11512418792</v>
      </c>
      <c r="N18" s="9">
        <v>-16130424309</v>
      </c>
      <c r="P18" s="9">
        <v>0</v>
      </c>
      <c r="R18" s="9">
        <v>-4618005517</v>
      </c>
    </row>
    <row r="19" spans="1:18" ht="21.75" customHeight="1" x14ac:dyDescent="0.2">
      <c r="A19" s="50" t="s">
        <v>131</v>
      </c>
      <c r="B19" s="50"/>
      <c r="D19" s="9">
        <v>6886191558</v>
      </c>
      <c r="F19" s="9">
        <v>0</v>
      </c>
      <c r="H19" s="9">
        <v>0</v>
      </c>
      <c r="J19" s="9">
        <v>6886191558</v>
      </c>
      <c r="L19" s="9">
        <v>6886191558</v>
      </c>
      <c r="N19" s="9">
        <v>0</v>
      </c>
      <c r="P19" s="9">
        <v>0</v>
      </c>
      <c r="R19" s="9">
        <v>6886191558</v>
      </c>
    </row>
    <row r="20" spans="1:18" ht="21.75" customHeight="1" x14ac:dyDescent="0.2">
      <c r="A20" s="50" t="s">
        <v>134</v>
      </c>
      <c r="B20" s="50"/>
      <c r="D20" s="9">
        <v>4280360395</v>
      </c>
      <c r="F20" s="9">
        <v>4688749106</v>
      </c>
      <c r="H20" s="9">
        <v>0</v>
      </c>
      <c r="J20" s="9">
        <v>8969109501</v>
      </c>
      <c r="L20" s="9">
        <v>4280360395</v>
      </c>
      <c r="N20" s="9">
        <v>4688749106</v>
      </c>
      <c r="P20" s="9">
        <v>0</v>
      </c>
      <c r="R20" s="9">
        <v>8969109501</v>
      </c>
    </row>
    <row r="21" spans="1:18" ht="21.75" customHeight="1" x14ac:dyDescent="0.2">
      <c r="A21" s="50" t="s">
        <v>122</v>
      </c>
      <c r="B21" s="50"/>
      <c r="D21" s="9">
        <v>14160406978</v>
      </c>
      <c r="F21" s="9">
        <v>0</v>
      </c>
      <c r="H21" s="9">
        <v>0</v>
      </c>
      <c r="J21" s="9">
        <v>14160406978</v>
      </c>
      <c r="L21" s="9">
        <v>14160406978</v>
      </c>
      <c r="N21" s="9">
        <v>0</v>
      </c>
      <c r="P21" s="9">
        <v>0</v>
      </c>
      <c r="R21" s="9">
        <v>14160406978</v>
      </c>
    </row>
    <row r="22" spans="1:18" ht="21.75" customHeight="1" x14ac:dyDescent="0.2">
      <c r="A22" s="50" t="s">
        <v>128</v>
      </c>
      <c r="B22" s="50"/>
      <c r="D22" s="9">
        <v>23245746492</v>
      </c>
      <c r="F22" s="9">
        <v>0</v>
      </c>
      <c r="H22" s="9">
        <v>0</v>
      </c>
      <c r="J22" s="9">
        <v>23245746492</v>
      </c>
      <c r="L22" s="9">
        <v>23245746492</v>
      </c>
      <c r="N22" s="9">
        <v>0</v>
      </c>
      <c r="P22" s="9">
        <v>0</v>
      </c>
      <c r="R22" s="9">
        <v>23245746492</v>
      </c>
    </row>
    <row r="23" spans="1:18" ht="21.75" customHeight="1" x14ac:dyDescent="0.2">
      <c r="A23" s="50" t="s">
        <v>109</v>
      </c>
      <c r="B23" s="50"/>
      <c r="D23" s="9">
        <v>155248493460</v>
      </c>
      <c r="F23" s="9">
        <v>41987576834</v>
      </c>
      <c r="H23" s="9">
        <v>0</v>
      </c>
      <c r="J23" s="9">
        <v>197236070294</v>
      </c>
      <c r="L23" s="9">
        <v>155248493460</v>
      </c>
      <c r="N23" s="9">
        <v>41987576834</v>
      </c>
      <c r="P23" s="9">
        <v>0</v>
      </c>
      <c r="R23" s="9">
        <v>197236070294</v>
      </c>
    </row>
    <row r="24" spans="1:18" ht="21.75" customHeight="1" x14ac:dyDescent="0.2">
      <c r="A24" s="50" t="s">
        <v>119</v>
      </c>
      <c r="B24" s="50"/>
      <c r="D24" s="9">
        <v>56737046493</v>
      </c>
      <c r="F24" s="9">
        <v>0</v>
      </c>
      <c r="H24" s="9">
        <v>0</v>
      </c>
      <c r="J24" s="9">
        <v>56737046493</v>
      </c>
      <c r="L24" s="9">
        <v>56737046493</v>
      </c>
      <c r="N24" s="9">
        <v>0</v>
      </c>
      <c r="P24" s="9">
        <v>0</v>
      </c>
      <c r="R24" s="9">
        <v>56737046493</v>
      </c>
    </row>
    <row r="25" spans="1:18" ht="21.75" customHeight="1" x14ac:dyDescent="0.2">
      <c r="A25" s="52" t="s">
        <v>113</v>
      </c>
      <c r="B25" s="52"/>
      <c r="D25" s="13">
        <v>0</v>
      </c>
      <c r="F25" s="13">
        <v>14422681400</v>
      </c>
      <c r="H25" s="13">
        <v>0</v>
      </c>
      <c r="J25" s="13">
        <v>14422681400</v>
      </c>
      <c r="L25" s="13">
        <v>0</v>
      </c>
      <c r="N25" s="13">
        <v>14422681400</v>
      </c>
      <c r="P25" s="13">
        <v>0</v>
      </c>
      <c r="R25" s="13">
        <v>14422681400</v>
      </c>
    </row>
    <row r="26" spans="1:18" ht="21.75" customHeight="1" x14ac:dyDescent="0.2">
      <c r="A26" s="53" t="s">
        <v>65</v>
      </c>
      <c r="B26" s="53"/>
      <c r="D26" s="15">
        <v>710409077499</v>
      </c>
      <c r="F26" s="15">
        <v>-23572923891</v>
      </c>
      <c r="H26" s="15">
        <v>0</v>
      </c>
      <c r="J26" s="15">
        <v>686836153608</v>
      </c>
      <c r="L26" s="15">
        <v>710409077499</v>
      </c>
      <c r="N26" s="15">
        <v>-23572923891</v>
      </c>
      <c r="P26" s="15">
        <v>0</v>
      </c>
      <c r="R26" s="15">
        <v>686836153608</v>
      </c>
    </row>
    <row r="29" spans="1:18" x14ac:dyDescent="0.2">
      <c r="D29" s="36">
        <f>'سود اوراق بهادار'!N24</f>
        <v>710409077499</v>
      </c>
      <c r="E29" s="36"/>
      <c r="F29" s="36">
        <f>'درآمد ناشی از تغییر قیمت اوراق'!I83</f>
        <v>-23572923891</v>
      </c>
      <c r="G29" s="36"/>
      <c r="H29" s="36">
        <v>0</v>
      </c>
      <c r="I29" s="36"/>
      <c r="J29" s="36">
        <f>D29+F29+H29</f>
        <v>686836153608</v>
      </c>
      <c r="L29" s="36">
        <f>'سود اوراق بهادار'!T24</f>
        <v>710409077499</v>
      </c>
      <c r="M29" s="36"/>
      <c r="N29" s="36">
        <f>'درآمد ناشی از تغییر قیمت اوراق'!Q83</f>
        <v>-23572923891</v>
      </c>
      <c r="O29" s="36"/>
      <c r="P29" s="36">
        <v>0</v>
      </c>
      <c r="Q29" s="36"/>
      <c r="R29" s="36">
        <f>L29+N29+P29</f>
        <v>686836153608</v>
      </c>
    </row>
    <row r="30" spans="1:18" x14ac:dyDescent="0.2">
      <c r="D30" s="36">
        <f>D29-D26</f>
        <v>0</v>
      </c>
      <c r="E30" s="36"/>
      <c r="F30" s="36">
        <f>F29-F26</f>
        <v>0</v>
      </c>
      <c r="G30" s="36"/>
      <c r="H30" s="36">
        <f>H29-H26</f>
        <v>0</v>
      </c>
      <c r="I30" s="36"/>
      <c r="J30" s="36">
        <f>J29-J26</f>
        <v>0</v>
      </c>
      <c r="L30" s="36">
        <f>L29-L26</f>
        <v>0</v>
      </c>
      <c r="M30" s="36"/>
      <c r="N30" s="36">
        <f>N29-N26</f>
        <v>0</v>
      </c>
      <c r="O30" s="36"/>
      <c r="P30" s="36">
        <f>P29-P26</f>
        <v>0</v>
      </c>
      <c r="Q30" s="36"/>
      <c r="R30" s="36">
        <f>R29-R26</f>
        <v>0</v>
      </c>
    </row>
  </sheetData>
  <mergeCells count="25">
    <mergeCell ref="A23:B23"/>
    <mergeCell ref="A24:B24"/>
    <mergeCell ref="A25:B25"/>
    <mergeCell ref="A26:B26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8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99107-F52A-40D9-8DAC-EE26D7D25690}">
  <sheetPr>
    <tabColor theme="8" tint="0.79998168889431442"/>
    <pageSetUpPr fitToPage="1"/>
  </sheetPr>
  <dimension ref="A1:W18"/>
  <sheetViews>
    <sheetView rightToLeft="1" view="pageBreakPreview" zoomScale="115" zoomScaleNormal="100" zoomScaleSheetLayoutView="115" workbookViewId="0">
      <selection activeCell="M21" sqref="M21"/>
    </sheetView>
  </sheetViews>
  <sheetFormatPr defaultRowHeight="12.75" x14ac:dyDescent="0.2"/>
  <cols>
    <col min="1" max="1" width="9" style="57" bestFit="1" customWidth="1"/>
    <col min="2" max="2" width="17.5703125" style="57" customWidth="1"/>
    <col min="3" max="3" width="1.28515625" style="57" customWidth="1"/>
    <col min="4" max="4" width="11.28515625" style="57" bestFit="1" customWidth="1"/>
    <col min="5" max="5" width="1.28515625" style="57" customWidth="1"/>
    <col min="6" max="6" width="28" style="57" bestFit="1" customWidth="1"/>
    <col min="7" max="7" width="1.28515625" style="57" customWidth="1"/>
    <col min="8" max="8" width="12" style="57" bestFit="1" customWidth="1"/>
    <col min="9" max="9" width="1.28515625" style="57" customWidth="1"/>
    <col min="10" max="10" width="10.42578125" style="57" customWidth="1"/>
    <col min="11" max="11" width="9.28515625" style="57" customWidth="1"/>
    <col min="12" max="12" width="1.28515625" style="57" customWidth="1"/>
    <col min="13" max="13" width="27" style="57" customWidth="1"/>
    <col min="14" max="14" width="1.28515625" style="57" customWidth="1"/>
    <col min="15" max="15" width="21.42578125" style="57" bestFit="1" customWidth="1"/>
    <col min="16" max="16" width="1.140625" style="57" customWidth="1"/>
    <col min="17" max="17" width="14.28515625" style="57" customWidth="1"/>
    <col min="18" max="18" width="1.28515625" style="57" customWidth="1"/>
    <col min="19" max="19" width="23.85546875" style="57" customWidth="1"/>
    <col min="20" max="20" width="15.5703125" style="57" bestFit="1" customWidth="1"/>
    <col min="21" max="16384" width="9.140625" style="57"/>
  </cols>
  <sheetData>
    <row r="1" spans="1:23" ht="25.5" x14ac:dyDescent="0.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3" ht="25.5" x14ac:dyDescent="0.2">
      <c r="A2" s="56" t="s">
        <v>184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3" ht="25.5" x14ac:dyDescent="0.2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3" x14ac:dyDescent="0.2">
      <c r="F4" s="58"/>
      <c r="H4" s="59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5" spans="1:23" ht="24" x14ac:dyDescent="0.2">
      <c r="A5" s="60" t="s">
        <v>216</v>
      </c>
      <c r="B5" s="61" t="s">
        <v>217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23" ht="21" x14ac:dyDescent="0.2">
      <c r="A6" s="62" t="s">
        <v>220</v>
      </c>
      <c r="B6" s="62"/>
      <c r="D6" s="62" t="s">
        <v>221</v>
      </c>
      <c r="F6" s="62" t="s">
        <v>222</v>
      </c>
      <c r="H6" s="63" t="s">
        <v>78</v>
      </c>
      <c r="I6" s="58"/>
      <c r="J6" s="62" t="s">
        <v>223</v>
      </c>
      <c r="K6" s="62"/>
      <c r="L6" s="58"/>
      <c r="M6" s="64" t="s">
        <v>218</v>
      </c>
      <c r="N6" s="58"/>
      <c r="O6" s="64" t="s">
        <v>279</v>
      </c>
      <c r="P6" s="65"/>
      <c r="Q6" s="62" t="s">
        <v>224</v>
      </c>
      <c r="R6" s="58"/>
      <c r="S6" s="64" t="s">
        <v>219</v>
      </c>
    </row>
    <row r="7" spans="1:23" ht="21" x14ac:dyDescent="0.2">
      <c r="A7" s="66"/>
      <c r="B7" s="66"/>
      <c r="D7" s="66"/>
      <c r="F7" s="66"/>
      <c r="H7" s="67"/>
      <c r="I7" s="58"/>
      <c r="J7" s="66"/>
      <c r="K7" s="66"/>
      <c r="L7" s="58"/>
      <c r="M7" s="68"/>
      <c r="N7" s="58"/>
      <c r="O7" s="68"/>
      <c r="P7" s="65"/>
      <c r="Q7" s="66"/>
      <c r="R7" s="58"/>
      <c r="S7" s="68"/>
    </row>
    <row r="8" spans="1:23" s="86" customFormat="1" ht="21" x14ac:dyDescent="0.2">
      <c r="A8" s="83" t="s">
        <v>280</v>
      </c>
      <c r="B8" s="83"/>
      <c r="C8" s="84"/>
      <c r="D8" s="85" t="s">
        <v>225</v>
      </c>
      <c r="F8" s="87" t="s">
        <v>290</v>
      </c>
      <c r="H8" s="71">
        <v>2000000</v>
      </c>
      <c r="I8" s="88"/>
      <c r="J8" s="72">
        <f>H8*1000000</f>
        <v>2000000000000</v>
      </c>
      <c r="K8" s="72"/>
      <c r="L8" s="88"/>
      <c r="M8" s="89">
        <v>16753082558</v>
      </c>
      <c r="N8" s="88"/>
      <c r="O8" s="84" t="s">
        <v>289</v>
      </c>
      <c r="P8" s="90"/>
      <c r="Q8" s="91">
        <v>26</v>
      </c>
      <c r="R8" s="88"/>
      <c r="S8" s="92">
        <v>0.39500000000000002</v>
      </c>
    </row>
    <row r="9" spans="1:23" s="86" customFormat="1" ht="18.75" x14ac:dyDescent="0.2">
      <c r="A9" s="83" t="s">
        <v>280</v>
      </c>
      <c r="B9" s="83"/>
      <c r="C9" s="84"/>
      <c r="D9" s="85" t="s">
        <v>225</v>
      </c>
      <c r="E9" s="84"/>
      <c r="F9" s="93" t="s">
        <v>109</v>
      </c>
      <c r="G9" s="84"/>
      <c r="H9" s="71">
        <v>5420000</v>
      </c>
      <c r="I9" s="84"/>
      <c r="J9" s="72">
        <f>H9*1000000</f>
        <v>5420000000000</v>
      </c>
      <c r="K9" s="72"/>
      <c r="L9" s="84"/>
      <c r="M9" s="89">
        <v>70160019150</v>
      </c>
      <c r="N9" s="84"/>
      <c r="O9" s="84" t="s">
        <v>289</v>
      </c>
      <c r="P9" s="84"/>
      <c r="Q9" s="91">
        <v>19</v>
      </c>
      <c r="R9" s="85"/>
      <c r="S9" s="92">
        <v>0.38500000000000001</v>
      </c>
    </row>
    <row r="10" spans="1:23" s="86" customFormat="1" ht="18.75" x14ac:dyDescent="0.2">
      <c r="A10" s="83" t="s">
        <v>280</v>
      </c>
      <c r="B10" s="83"/>
      <c r="C10" s="84"/>
      <c r="D10" s="85" t="s">
        <v>225</v>
      </c>
      <c r="E10" s="84"/>
      <c r="F10" s="94" t="s">
        <v>281</v>
      </c>
      <c r="G10" s="95"/>
      <c r="H10" s="71">
        <v>480000</v>
      </c>
      <c r="I10" s="95"/>
      <c r="J10" s="72">
        <f>H10*1000000</f>
        <v>480000000000</v>
      </c>
      <c r="K10" s="72"/>
      <c r="L10" s="95"/>
      <c r="M10" s="89">
        <v>4960258066</v>
      </c>
      <c r="N10" s="95"/>
      <c r="O10" s="84" t="s">
        <v>289</v>
      </c>
      <c r="P10" s="95"/>
      <c r="Q10" s="91">
        <v>23</v>
      </c>
      <c r="R10" s="85"/>
      <c r="S10" s="92">
        <v>0.38500000000000001</v>
      </c>
      <c r="W10" s="96"/>
    </row>
    <row r="11" spans="1:23" s="86" customFormat="1" ht="18.75" x14ac:dyDescent="0.2">
      <c r="A11" s="83" t="s">
        <v>280</v>
      </c>
      <c r="B11" s="83"/>
      <c r="C11" s="84"/>
      <c r="D11" s="85" t="s">
        <v>225</v>
      </c>
      <c r="E11" s="84"/>
      <c r="F11" s="94" t="s">
        <v>282</v>
      </c>
      <c r="G11" s="95"/>
      <c r="H11" s="71">
        <v>1000000</v>
      </c>
      <c r="I11" s="95"/>
      <c r="J11" s="72">
        <f t="shared" ref="J11:J14" si="0">H11*1000000</f>
        <v>1000000000000</v>
      </c>
      <c r="K11" s="72"/>
      <c r="L11" s="95"/>
      <c r="M11" s="89">
        <v>9382012670</v>
      </c>
      <c r="N11" s="95"/>
      <c r="O11" s="84" t="s">
        <v>289</v>
      </c>
      <c r="P11" s="95"/>
      <c r="Q11" s="91">
        <v>23</v>
      </c>
      <c r="R11" s="85"/>
      <c r="S11" s="92">
        <v>0.39</v>
      </c>
      <c r="W11" s="96"/>
    </row>
    <row r="12" spans="1:23" s="86" customFormat="1" ht="18.75" x14ac:dyDescent="0.2">
      <c r="A12" s="83" t="s">
        <v>280</v>
      </c>
      <c r="B12" s="83"/>
      <c r="C12" s="84"/>
      <c r="D12" s="85" t="s">
        <v>225</v>
      </c>
      <c r="E12" s="84"/>
      <c r="F12" s="94" t="s">
        <v>283</v>
      </c>
      <c r="G12" s="95"/>
      <c r="H12" s="71">
        <v>800000</v>
      </c>
      <c r="I12" s="95"/>
      <c r="J12" s="72">
        <f t="shared" si="0"/>
        <v>800000000000</v>
      </c>
      <c r="K12" s="72"/>
      <c r="L12" s="95"/>
      <c r="M12" s="89">
        <v>33720430107</v>
      </c>
      <c r="N12" s="95"/>
      <c r="O12" s="84" t="s">
        <v>289</v>
      </c>
      <c r="P12" s="95"/>
      <c r="Q12" s="91">
        <v>18</v>
      </c>
      <c r="R12" s="85"/>
      <c r="S12" s="92">
        <v>0.38500000000000001</v>
      </c>
      <c r="W12" s="96"/>
    </row>
    <row r="13" spans="1:23" s="86" customFormat="1" ht="18.75" x14ac:dyDescent="0.2">
      <c r="A13" s="83" t="s">
        <v>280</v>
      </c>
      <c r="B13" s="83"/>
      <c r="C13" s="84"/>
      <c r="D13" s="85" t="s">
        <v>225</v>
      </c>
      <c r="E13" s="84"/>
      <c r="F13" s="94" t="s">
        <v>284</v>
      </c>
      <c r="G13" s="95"/>
      <c r="H13" s="71">
        <v>1980000</v>
      </c>
      <c r="I13" s="76"/>
      <c r="J13" s="72">
        <f t="shared" si="0"/>
        <v>1980000000000</v>
      </c>
      <c r="K13" s="72"/>
      <c r="L13" s="95"/>
      <c r="M13" s="89">
        <v>22598319519</v>
      </c>
      <c r="N13" s="95"/>
      <c r="O13" s="84" t="s">
        <v>289</v>
      </c>
      <c r="P13" s="95"/>
      <c r="Q13" s="91">
        <v>19</v>
      </c>
      <c r="R13" s="91"/>
      <c r="S13" s="92">
        <v>0.38500000000000001</v>
      </c>
      <c r="W13" s="96"/>
    </row>
    <row r="14" spans="1:23" s="86" customFormat="1" ht="18.75" x14ac:dyDescent="0.2">
      <c r="A14" s="83" t="s">
        <v>285</v>
      </c>
      <c r="B14" s="83"/>
      <c r="C14" s="84"/>
      <c r="D14" s="85" t="s">
        <v>82</v>
      </c>
      <c r="E14" s="84"/>
      <c r="F14" s="94" t="s">
        <v>286</v>
      </c>
      <c r="G14" s="95"/>
      <c r="H14" s="71">
        <v>2706888</v>
      </c>
      <c r="I14" s="76"/>
      <c r="J14" s="72">
        <f t="shared" si="0"/>
        <v>2706888000000</v>
      </c>
      <c r="K14" s="72"/>
      <c r="L14" s="95"/>
      <c r="M14" s="89">
        <v>113396139694</v>
      </c>
      <c r="N14" s="95"/>
      <c r="O14" s="84" t="s">
        <v>291</v>
      </c>
      <c r="P14" s="95"/>
      <c r="Q14" s="91">
        <v>23</v>
      </c>
      <c r="R14" s="91"/>
      <c r="S14" s="92">
        <v>0.38179999999999997</v>
      </c>
      <c r="W14" s="96"/>
    </row>
    <row r="15" spans="1:23" s="86" customFormat="1" ht="18.75" x14ac:dyDescent="0.2">
      <c r="A15" s="83" t="s">
        <v>287</v>
      </c>
      <c r="B15" s="83"/>
      <c r="C15" s="84"/>
      <c r="D15" s="85" t="s">
        <v>82</v>
      </c>
      <c r="E15" s="84"/>
      <c r="F15" s="94" t="s">
        <v>288</v>
      </c>
      <c r="G15" s="95"/>
      <c r="H15" s="71">
        <v>282167044</v>
      </c>
      <c r="I15" s="76"/>
      <c r="J15" s="72">
        <v>509574324804</v>
      </c>
      <c r="K15" s="72"/>
      <c r="L15" s="95"/>
      <c r="M15" s="76">
        <v>3830229180</v>
      </c>
      <c r="N15" s="76"/>
      <c r="O15" s="84" t="s">
        <v>289</v>
      </c>
      <c r="P15" s="95"/>
      <c r="Q15" s="91" t="s">
        <v>82</v>
      </c>
      <c r="R15" s="91"/>
      <c r="S15" s="92">
        <v>0.38700000000000001</v>
      </c>
      <c r="W15" s="96"/>
    </row>
    <row r="16" spans="1:23" s="88" customFormat="1" ht="18.75" x14ac:dyDescent="0.2">
      <c r="A16" s="83" t="s">
        <v>280</v>
      </c>
      <c r="B16" s="83"/>
      <c r="C16" s="84"/>
      <c r="D16" s="85" t="s">
        <v>82</v>
      </c>
      <c r="E16" s="84"/>
      <c r="F16" s="94" t="s">
        <v>158</v>
      </c>
      <c r="G16" s="95"/>
      <c r="H16" s="71">
        <v>2000000</v>
      </c>
      <c r="I16" s="76"/>
      <c r="J16" s="72">
        <v>2000000000000</v>
      </c>
      <c r="K16" s="72"/>
      <c r="L16" s="95"/>
      <c r="M16" s="76">
        <v>12424789037</v>
      </c>
      <c r="N16" s="76"/>
      <c r="O16" s="84" t="s">
        <v>292</v>
      </c>
      <c r="P16" s="95"/>
      <c r="Q16" s="91">
        <v>23</v>
      </c>
      <c r="R16" s="91"/>
      <c r="S16" s="92">
        <v>0.4</v>
      </c>
    </row>
    <row r="17" spans="1:23" ht="19.5" thickBot="1" x14ac:dyDescent="0.25">
      <c r="A17" s="73"/>
      <c r="B17" s="73"/>
      <c r="C17" s="69"/>
      <c r="D17" s="70"/>
      <c r="E17" s="69"/>
      <c r="F17" s="75"/>
      <c r="G17" s="75"/>
      <c r="H17" s="77"/>
      <c r="I17" s="75"/>
      <c r="J17" s="78">
        <f>SUM(J8:K15)</f>
        <v>14896462324804</v>
      </c>
      <c r="K17" s="78"/>
      <c r="L17" s="75"/>
      <c r="M17" s="79">
        <f>SUM(M8:M15)</f>
        <v>274800490944</v>
      </c>
      <c r="N17" s="75"/>
      <c r="O17" s="75"/>
      <c r="P17" s="75"/>
      <c r="Q17" s="75"/>
      <c r="R17" s="75"/>
      <c r="S17" s="75"/>
      <c r="W17" s="74"/>
    </row>
    <row r="18" spans="1:23" ht="19.5" thickTop="1" x14ac:dyDescent="0.4">
      <c r="A18" s="80"/>
      <c r="B18" s="80"/>
      <c r="C18" s="81"/>
      <c r="D18" s="82"/>
      <c r="E18" s="81"/>
      <c r="F18" s="58"/>
      <c r="H18" s="59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</row>
  </sheetData>
  <mergeCells count="32">
    <mergeCell ref="J17:K17"/>
    <mergeCell ref="A8:B8"/>
    <mergeCell ref="J8:K8"/>
    <mergeCell ref="A16:B16"/>
    <mergeCell ref="J16:K16"/>
    <mergeCell ref="A15:B15"/>
    <mergeCell ref="J15:K15"/>
    <mergeCell ref="A14:B14"/>
    <mergeCell ref="J14:K14"/>
    <mergeCell ref="A13:B13"/>
    <mergeCell ref="J13:K13"/>
    <mergeCell ref="A10:B10"/>
    <mergeCell ref="J10:K10"/>
    <mergeCell ref="A11:B11"/>
    <mergeCell ref="J11:K11"/>
    <mergeCell ref="A12:B12"/>
    <mergeCell ref="J12:K12"/>
    <mergeCell ref="O6:O7"/>
    <mergeCell ref="Q6:Q7"/>
    <mergeCell ref="S6:S7"/>
    <mergeCell ref="A9:B9"/>
    <mergeCell ref="J9:K9"/>
    <mergeCell ref="A1:S1"/>
    <mergeCell ref="A2:S2"/>
    <mergeCell ref="A3:S3"/>
    <mergeCell ref="B5:S5"/>
    <mergeCell ref="A6:B7"/>
    <mergeCell ref="D6:D7"/>
    <mergeCell ref="F6:F7"/>
    <mergeCell ref="H6:H7"/>
    <mergeCell ref="J6:K7"/>
    <mergeCell ref="M6:M7"/>
  </mergeCells>
  <pageMargins left="0.39" right="0.39" top="0.39" bottom="0.39" header="0" footer="0"/>
  <pageSetup scale="6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7"/>
  <sheetViews>
    <sheetView rightToLeft="1" view="pageBreakPreview" topLeftCell="A4" zoomScaleNormal="100" zoomScaleSheetLayoutView="100" workbookViewId="0">
      <selection activeCell="A14" sqref="A14:B14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hidden="1" customWidth="1"/>
    <col min="7" max="7" width="1.28515625" hidden="1" customWidth="1"/>
    <col min="8" max="8" width="19.42578125" customWidth="1"/>
    <col min="9" max="9" width="1.28515625" hidden="1" customWidth="1"/>
    <col min="10" max="10" width="19.42578125" hidden="1" customWidth="1"/>
    <col min="11" max="11" width="0.28515625" customWidth="1"/>
  </cols>
  <sheetData>
    <row r="1" spans="1:10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1.75" customHeight="1" x14ac:dyDescent="0.2">
      <c r="A2" s="44" t="s">
        <v>184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4.45" customHeight="1" x14ac:dyDescent="0.2"/>
    <row r="5" spans="1:10" ht="14.45" customHeight="1" x14ac:dyDescent="0.2">
      <c r="A5" s="1" t="s">
        <v>226</v>
      </c>
      <c r="B5" s="45" t="s">
        <v>227</v>
      </c>
      <c r="C5" s="45"/>
      <c r="D5" s="45"/>
      <c r="E5" s="45"/>
      <c r="F5" s="45"/>
      <c r="G5" s="45"/>
      <c r="H5" s="45"/>
      <c r="I5" s="45"/>
      <c r="J5" s="45"/>
    </row>
    <row r="6" spans="1:10" ht="14.45" customHeight="1" x14ac:dyDescent="0.2">
      <c r="D6" s="46" t="s">
        <v>203</v>
      </c>
      <c r="E6" s="46"/>
      <c r="F6" s="46"/>
      <c r="H6" s="46" t="s">
        <v>204</v>
      </c>
      <c r="I6" s="46"/>
      <c r="J6" s="46"/>
    </row>
    <row r="7" spans="1:10" ht="36.4" customHeight="1" x14ac:dyDescent="0.2">
      <c r="A7" s="46" t="s">
        <v>228</v>
      </c>
      <c r="B7" s="46"/>
      <c r="D7" s="17" t="s">
        <v>229</v>
      </c>
      <c r="E7" s="3"/>
      <c r="F7" s="17" t="s">
        <v>230</v>
      </c>
      <c r="H7" s="17" t="s">
        <v>229</v>
      </c>
      <c r="I7" s="3"/>
      <c r="J7" s="17" t="s">
        <v>230</v>
      </c>
    </row>
    <row r="8" spans="1:10" ht="21.75" customHeight="1" x14ac:dyDescent="0.2">
      <c r="A8" s="48" t="str">
        <f>'سود سپرده بانکی'!A8</f>
        <v>سپرده بانکی اقتصادنوین</v>
      </c>
      <c r="B8" s="48"/>
      <c r="D8" s="32">
        <f>VLOOKUP(A8,'سود سپرده بانکی'!$A$8:$M$16,7,0)</f>
        <v>68072</v>
      </c>
      <c r="F8" s="7"/>
      <c r="H8" s="32">
        <f>VLOOKUP(A8,'سود سپرده بانکی'!$A$8:$M$16,13,0)</f>
        <v>68072</v>
      </c>
      <c r="J8" s="7"/>
    </row>
    <row r="9" spans="1:10" ht="21.75" customHeight="1" x14ac:dyDescent="0.2">
      <c r="A9" s="50" t="str">
        <f>'سود سپرده بانکی'!A9</f>
        <v>سپرده بانکی پاسارگاد</v>
      </c>
      <c r="B9" s="50"/>
      <c r="D9" s="32">
        <f>VLOOKUP(A9,'سود سپرده بانکی'!$A$8:$M$16,7,0)</f>
        <v>6695624916</v>
      </c>
      <c r="F9" s="10"/>
      <c r="H9" s="32">
        <f>VLOOKUP(A9,'سود سپرده بانکی'!$A$8:$M$16,13,0)</f>
        <v>6695624916</v>
      </c>
      <c r="J9" s="10"/>
    </row>
    <row r="10" spans="1:10" ht="21.75" customHeight="1" x14ac:dyDescent="0.2">
      <c r="A10" s="50" t="str">
        <f>'سود سپرده بانکی'!A10</f>
        <v>سپرده بانکی خاورمیانه</v>
      </c>
      <c r="B10" s="50"/>
      <c r="D10" s="32">
        <f>VLOOKUP(A10,'سود سپرده بانکی'!$A$8:$M$16,7,0)</f>
        <v>159603</v>
      </c>
      <c r="F10" s="10"/>
      <c r="H10" s="32">
        <f>VLOOKUP(A10,'سود سپرده بانکی'!$A$8:$M$16,13,0)</f>
        <v>159603</v>
      </c>
      <c r="J10" s="10"/>
    </row>
    <row r="11" spans="1:10" ht="21.75" customHeight="1" x14ac:dyDescent="0.2">
      <c r="A11" s="50" t="str">
        <f>'سود سپرده بانکی'!A11</f>
        <v>سپرده بانکی دی</v>
      </c>
      <c r="B11" s="50"/>
      <c r="D11" s="32">
        <f>VLOOKUP(A11,'سود سپرده بانکی'!$A$8:$M$16,7,0)</f>
        <v>92187748786</v>
      </c>
      <c r="F11" s="10"/>
      <c r="H11" s="32">
        <f>VLOOKUP(A11,'سود سپرده بانکی'!$A$8:$M$16,13,0)</f>
        <v>92187748786</v>
      </c>
      <c r="J11" s="10"/>
    </row>
    <row r="12" spans="1:10" ht="21.75" customHeight="1" x14ac:dyDescent="0.2">
      <c r="A12" s="50" t="str">
        <f>'سود سپرده بانکی'!A12</f>
        <v>سپرده بانکی سپه</v>
      </c>
      <c r="B12" s="50"/>
      <c r="D12" s="32">
        <f>VLOOKUP(A12,'سود سپرده بانکی'!$A$8:$M$16,7,0)</f>
        <v>40322</v>
      </c>
      <c r="F12" s="10"/>
      <c r="H12" s="32">
        <f>VLOOKUP(A12,'سود سپرده بانکی'!$A$8:$M$16,13,0)</f>
        <v>40322</v>
      </c>
      <c r="J12" s="10"/>
    </row>
    <row r="13" spans="1:10" ht="21.75" customHeight="1" x14ac:dyDescent="0.2">
      <c r="A13" s="50" t="str">
        <f>'سود سپرده بانکی'!A13</f>
        <v>سپرده بانکی شهر</v>
      </c>
      <c r="B13" s="50"/>
      <c r="D13" s="32">
        <f>VLOOKUP(A13,'سود سپرده بانکی'!$A$8:$M$16,7,0)</f>
        <v>19399441017</v>
      </c>
      <c r="F13" s="10"/>
      <c r="H13" s="32">
        <f>VLOOKUP(A13,'سود سپرده بانکی'!$A$8:$M$16,13,0)</f>
        <v>19399441017</v>
      </c>
      <c r="J13" s="10"/>
    </row>
    <row r="14" spans="1:10" ht="21.75" customHeight="1" x14ac:dyDescent="0.2">
      <c r="A14" s="50" t="str">
        <f>'سود سپرده بانکی'!A14</f>
        <v>سپرده بانکی صادرات</v>
      </c>
      <c r="B14" s="50"/>
      <c r="D14" s="32">
        <f>VLOOKUP(A14,'سود سپرده بانکی'!$A$8:$M$16,7,0)</f>
        <v>27243841292</v>
      </c>
      <c r="F14" s="10"/>
      <c r="H14" s="32">
        <f>VLOOKUP(A14,'سود سپرده بانکی'!$A$8:$M$16,13,0)</f>
        <v>27243841292</v>
      </c>
      <c r="J14" s="10"/>
    </row>
    <row r="15" spans="1:10" ht="21.75" customHeight="1" x14ac:dyDescent="0.2">
      <c r="A15" s="50" t="str">
        <f>'سود سپرده بانکی'!A15</f>
        <v>سپرده بانکی گردشگری</v>
      </c>
      <c r="B15" s="50"/>
      <c r="D15" s="32">
        <f>VLOOKUP(A15,'سود سپرده بانکی'!$A$8:$M$16,7,0)</f>
        <v>146287513952</v>
      </c>
      <c r="F15" s="10"/>
      <c r="H15" s="32">
        <f>VLOOKUP(A15,'سود سپرده بانکی'!$A$8:$M$16,13,0)</f>
        <v>146287513952</v>
      </c>
      <c r="J15" s="10"/>
    </row>
    <row r="16" spans="1:10" ht="21.75" customHeight="1" x14ac:dyDescent="0.2">
      <c r="A16" s="50" t="str">
        <f>'سود سپرده بانکی'!A16</f>
        <v>سپرده بانکی ملت</v>
      </c>
      <c r="B16" s="50"/>
      <c r="D16" s="32">
        <f>VLOOKUP(A16,'سود سپرده بانکی'!$A$8:$M$16,7,0)</f>
        <v>20297226483</v>
      </c>
      <c r="F16" s="10"/>
      <c r="H16" s="32">
        <f>VLOOKUP(A16,'سود سپرده بانکی'!$A$8:$M$16,13,0)</f>
        <v>20297226483</v>
      </c>
      <c r="J16" s="10"/>
    </row>
    <row r="17" spans="1:10" ht="21.75" customHeight="1" thickBot="1" x14ac:dyDescent="0.25">
      <c r="A17" s="53" t="s">
        <v>65</v>
      </c>
      <c r="B17" s="53"/>
      <c r="D17" s="15">
        <f>SUM(D8:D16)</f>
        <v>312111664443</v>
      </c>
      <c r="F17" s="15"/>
      <c r="H17" s="15">
        <f>SUM(H8:H16)</f>
        <v>312111664443</v>
      </c>
      <c r="J17" s="15"/>
    </row>
  </sheetData>
  <mergeCells count="17">
    <mergeCell ref="A17:B17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Normal="100" zoomScaleSheetLayoutView="100" workbookViewId="0">
      <selection activeCell="D13" sqref="D1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4" t="s">
        <v>0</v>
      </c>
      <c r="B1" s="44"/>
      <c r="C1" s="44"/>
      <c r="D1" s="44"/>
      <c r="E1" s="44"/>
      <c r="F1" s="44"/>
    </row>
    <row r="2" spans="1:6" ht="21.75" customHeight="1" x14ac:dyDescent="0.2">
      <c r="A2" s="44" t="s">
        <v>184</v>
      </c>
      <c r="B2" s="44"/>
      <c r="C2" s="44"/>
      <c r="D2" s="44"/>
      <c r="E2" s="44"/>
      <c r="F2" s="44"/>
    </row>
    <row r="3" spans="1:6" ht="21.75" customHeight="1" x14ac:dyDescent="0.2">
      <c r="A3" s="44" t="s">
        <v>2</v>
      </c>
      <c r="B3" s="44"/>
      <c r="C3" s="44"/>
      <c r="D3" s="44"/>
      <c r="E3" s="44"/>
      <c r="F3" s="44"/>
    </row>
    <row r="4" spans="1:6" ht="14.45" customHeight="1" x14ac:dyDescent="0.2"/>
    <row r="5" spans="1:6" ht="29.1" customHeight="1" x14ac:dyDescent="0.2">
      <c r="A5" s="1" t="s">
        <v>231</v>
      </c>
      <c r="B5" s="45" t="s">
        <v>199</v>
      </c>
      <c r="C5" s="45"/>
      <c r="D5" s="45"/>
      <c r="E5" s="45"/>
      <c r="F5" s="45"/>
    </row>
    <row r="6" spans="1:6" ht="14.45" customHeight="1" x14ac:dyDescent="0.2">
      <c r="D6" s="2" t="s">
        <v>203</v>
      </c>
      <c r="F6" s="2" t="s">
        <v>9</v>
      </c>
    </row>
    <row r="7" spans="1:6" ht="14.45" customHeight="1" x14ac:dyDescent="0.2">
      <c r="A7" s="46" t="s">
        <v>199</v>
      </c>
      <c r="B7" s="46"/>
      <c r="D7" s="4" t="s">
        <v>181</v>
      </c>
      <c r="F7" s="4" t="s">
        <v>181</v>
      </c>
    </row>
    <row r="8" spans="1:6" ht="21.75" customHeight="1" x14ac:dyDescent="0.2">
      <c r="A8" s="48" t="s">
        <v>199</v>
      </c>
      <c r="B8" s="48"/>
      <c r="D8" s="31">
        <v>220082261</v>
      </c>
      <c r="E8" s="22"/>
      <c r="F8" s="31">
        <v>220082261</v>
      </c>
    </row>
    <row r="9" spans="1:6" ht="21.75" customHeight="1" x14ac:dyDescent="0.2">
      <c r="A9" s="50" t="s">
        <v>232</v>
      </c>
      <c r="B9" s="50"/>
      <c r="D9" s="32">
        <v>1753142158</v>
      </c>
      <c r="E9" s="22"/>
      <c r="F9" s="32">
        <v>1753142158</v>
      </c>
    </row>
    <row r="10" spans="1:6" ht="21.75" hidden="1" customHeight="1" x14ac:dyDescent="0.2">
      <c r="A10" s="52" t="s">
        <v>233</v>
      </c>
      <c r="B10" s="52"/>
      <c r="D10" s="34">
        <v>0</v>
      </c>
      <c r="E10" s="22"/>
      <c r="F10" s="34">
        <v>0</v>
      </c>
    </row>
    <row r="11" spans="1:6" ht="21.75" customHeight="1" x14ac:dyDescent="0.2">
      <c r="A11" s="53" t="s">
        <v>65</v>
      </c>
      <c r="B11" s="53"/>
      <c r="D11" s="33">
        <f>SUM(D8:D10)</f>
        <v>1973224419</v>
      </c>
      <c r="E11" s="22"/>
      <c r="F11" s="33">
        <f>SUM(F8:F10)</f>
        <v>1973224419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21.75" customHeight="1" x14ac:dyDescent="0.2">
      <c r="A2" s="44" t="s">
        <v>184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ht="14.45" customHeight="1" x14ac:dyDescent="0.2"/>
    <row r="5" spans="1:19" ht="14.45" customHeight="1" x14ac:dyDescent="0.2">
      <c r="A5" s="45" t="s">
        <v>206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1:19" ht="14.45" customHeight="1" x14ac:dyDescent="0.2">
      <c r="A6" s="46" t="s">
        <v>67</v>
      </c>
      <c r="C6" s="46" t="s">
        <v>234</v>
      </c>
      <c r="D6" s="46"/>
      <c r="E6" s="46"/>
      <c r="F6" s="46"/>
      <c r="G6" s="46"/>
      <c r="I6" s="46" t="s">
        <v>203</v>
      </c>
      <c r="J6" s="46"/>
      <c r="K6" s="46"/>
      <c r="L6" s="46"/>
      <c r="M6" s="46"/>
      <c r="O6" s="46" t="s">
        <v>204</v>
      </c>
      <c r="P6" s="46"/>
      <c r="Q6" s="46"/>
      <c r="R6" s="46"/>
      <c r="S6" s="46"/>
    </row>
    <row r="7" spans="1:19" ht="37.5" customHeight="1" x14ac:dyDescent="0.2">
      <c r="A7" s="46"/>
      <c r="C7" s="17" t="s">
        <v>235</v>
      </c>
      <c r="D7" s="3"/>
      <c r="E7" s="17" t="s">
        <v>236</v>
      </c>
      <c r="F7" s="3"/>
      <c r="G7" s="17" t="s">
        <v>237</v>
      </c>
      <c r="I7" s="17" t="s">
        <v>238</v>
      </c>
      <c r="J7" s="3"/>
      <c r="K7" s="17" t="s">
        <v>239</v>
      </c>
      <c r="L7" s="3"/>
      <c r="M7" s="17" t="s">
        <v>240</v>
      </c>
      <c r="O7" s="17" t="s">
        <v>238</v>
      </c>
      <c r="P7" s="3"/>
      <c r="Q7" s="17" t="s">
        <v>239</v>
      </c>
      <c r="R7" s="3"/>
      <c r="S7" s="17" t="s">
        <v>240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21.75" customHeight="1" x14ac:dyDescent="0.2">
      <c r="A2" s="44" t="s">
        <v>184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4.45" customHeight="1" x14ac:dyDescent="0.2"/>
    <row r="5" spans="1:11" ht="14.45" customHeight="1" x14ac:dyDescent="0.2">
      <c r="A5" s="45" t="s">
        <v>211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ht="14.45" customHeight="1" x14ac:dyDescent="0.2">
      <c r="I6" s="2" t="s">
        <v>203</v>
      </c>
      <c r="K6" s="2" t="s">
        <v>204</v>
      </c>
    </row>
    <row r="7" spans="1:11" ht="42" x14ac:dyDescent="0.2">
      <c r="A7" s="2" t="s">
        <v>241</v>
      </c>
      <c r="C7" s="16" t="s">
        <v>242</v>
      </c>
      <c r="E7" s="16" t="s">
        <v>243</v>
      </c>
      <c r="G7" s="16" t="s">
        <v>244</v>
      </c>
      <c r="I7" s="17" t="s">
        <v>245</v>
      </c>
      <c r="K7" s="17" t="s">
        <v>245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24"/>
  <sheetViews>
    <sheetView rightToLeft="1" view="pageBreakPreview" zoomScaleNormal="100" zoomScaleSheetLayoutView="100" workbookViewId="0">
      <selection activeCell="E10" sqref="E10"/>
    </sheetView>
  </sheetViews>
  <sheetFormatPr defaultRowHeight="12.75" x14ac:dyDescent="0.2"/>
  <cols>
    <col min="1" max="1" width="28.710937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6.140625" bestFit="1" customWidth="1"/>
    <col min="11" max="11" width="1.28515625" customWidth="1"/>
    <col min="12" max="12" width="10.7109375" bestFit="1" customWidth="1"/>
    <col min="13" max="13" width="1.28515625" customWidth="1"/>
    <col min="14" max="14" width="16.140625" bestFit="1" customWidth="1"/>
    <col min="15" max="15" width="1.28515625" customWidth="1"/>
    <col min="16" max="16" width="16.140625" bestFit="1" customWidth="1"/>
    <col min="17" max="17" width="1.28515625" customWidth="1"/>
    <col min="18" max="18" width="10.7109375" bestFit="1" customWidth="1"/>
    <col min="19" max="19" width="1.28515625" customWidth="1"/>
    <col min="20" max="20" width="16.140625" bestFit="1" customWidth="1"/>
    <col min="21" max="21" width="0.28515625" customWidth="1"/>
  </cols>
  <sheetData>
    <row r="1" spans="1:20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21.75" customHeight="1" x14ac:dyDescent="0.2">
      <c r="A2" s="44" t="s">
        <v>184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1:20" ht="14.45" customHeight="1" x14ac:dyDescent="0.2"/>
    <row r="5" spans="1:20" ht="14.45" customHeight="1" x14ac:dyDescent="0.2">
      <c r="A5" s="45" t="s">
        <v>246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ht="14.45" customHeight="1" x14ac:dyDescent="0.2">
      <c r="A6" s="46" t="s">
        <v>187</v>
      </c>
      <c r="J6" s="46" t="s">
        <v>203</v>
      </c>
      <c r="K6" s="46"/>
      <c r="L6" s="46"/>
      <c r="M6" s="46"/>
      <c r="N6" s="46"/>
      <c r="P6" s="46" t="s">
        <v>204</v>
      </c>
      <c r="Q6" s="46"/>
      <c r="R6" s="46"/>
      <c r="S6" s="46"/>
      <c r="T6" s="46"/>
    </row>
    <row r="7" spans="1:20" ht="43.5" customHeight="1" x14ac:dyDescent="0.2">
      <c r="A7" s="46"/>
      <c r="C7" s="16" t="s">
        <v>247</v>
      </c>
      <c r="E7" s="55" t="s">
        <v>107</v>
      </c>
      <c r="F7" s="55"/>
      <c r="H7" s="16" t="s">
        <v>248</v>
      </c>
      <c r="J7" s="17" t="s">
        <v>249</v>
      </c>
      <c r="K7" s="3"/>
      <c r="L7" s="17" t="s">
        <v>239</v>
      </c>
      <c r="M7" s="3"/>
      <c r="N7" s="17" t="s">
        <v>250</v>
      </c>
      <c r="P7" s="17" t="s">
        <v>249</v>
      </c>
      <c r="Q7" s="3"/>
      <c r="R7" s="17" t="s">
        <v>239</v>
      </c>
      <c r="S7" s="3"/>
      <c r="T7" s="17" t="s">
        <v>250</v>
      </c>
    </row>
    <row r="8" spans="1:20" ht="21.75" customHeight="1" x14ac:dyDescent="0.2">
      <c r="A8" s="5" t="s">
        <v>158</v>
      </c>
      <c r="C8" s="3"/>
      <c r="E8" s="5" t="s">
        <v>160</v>
      </c>
      <c r="F8" s="3"/>
      <c r="H8" s="7">
        <v>23</v>
      </c>
      <c r="J8" s="6">
        <v>39354295837</v>
      </c>
      <c r="L8" s="6">
        <v>0</v>
      </c>
      <c r="N8" s="6">
        <v>39354295837</v>
      </c>
      <c r="P8" s="6">
        <v>39354295837</v>
      </c>
      <c r="R8" s="6">
        <v>0</v>
      </c>
      <c r="T8" s="6">
        <v>39354295837</v>
      </c>
    </row>
    <row r="9" spans="1:20" ht="21.75" customHeight="1" x14ac:dyDescent="0.2">
      <c r="A9" s="8" t="s">
        <v>155</v>
      </c>
      <c r="E9" s="8" t="s">
        <v>157</v>
      </c>
      <c r="H9" s="10">
        <v>23</v>
      </c>
      <c r="J9" s="9">
        <v>40878992601</v>
      </c>
      <c r="L9" s="9">
        <v>0</v>
      </c>
      <c r="N9" s="9">
        <v>40878992601</v>
      </c>
      <c r="P9" s="9">
        <v>40878992601</v>
      </c>
      <c r="R9" s="9">
        <v>0</v>
      </c>
      <c r="T9" s="9">
        <v>40878992601</v>
      </c>
    </row>
    <row r="10" spans="1:20" ht="21.75" customHeight="1" x14ac:dyDescent="0.2">
      <c r="A10" s="8" t="s">
        <v>116</v>
      </c>
      <c r="E10" s="8" t="s">
        <v>118</v>
      </c>
      <c r="H10" s="10">
        <v>26</v>
      </c>
      <c r="J10" s="9">
        <v>60758864758</v>
      </c>
      <c r="L10" s="9">
        <v>0</v>
      </c>
      <c r="N10" s="9">
        <v>60758864758</v>
      </c>
      <c r="P10" s="9">
        <v>60758864758</v>
      </c>
      <c r="R10" s="9">
        <v>0</v>
      </c>
      <c r="T10" s="9">
        <v>60758864758</v>
      </c>
    </row>
    <row r="11" spans="1:20" ht="21.75" customHeight="1" x14ac:dyDescent="0.2">
      <c r="A11" s="8" t="s">
        <v>152</v>
      </c>
      <c r="E11" s="8" t="s">
        <v>154</v>
      </c>
      <c r="H11" s="10">
        <v>23</v>
      </c>
      <c r="J11" s="9">
        <v>168502805080</v>
      </c>
      <c r="L11" s="9">
        <v>0</v>
      </c>
      <c r="N11" s="9">
        <v>168502805080</v>
      </c>
      <c r="P11" s="9">
        <v>168502805080</v>
      </c>
      <c r="R11" s="9">
        <v>0</v>
      </c>
      <c r="T11" s="9">
        <v>168502805080</v>
      </c>
    </row>
    <row r="12" spans="1:20" ht="21.75" customHeight="1" x14ac:dyDescent="0.2">
      <c r="A12" s="8" t="s">
        <v>149</v>
      </c>
      <c r="E12" s="8" t="s">
        <v>151</v>
      </c>
      <c r="H12" s="10">
        <v>23</v>
      </c>
      <c r="J12" s="9">
        <v>27258415940</v>
      </c>
      <c r="L12" s="9">
        <v>0</v>
      </c>
      <c r="N12" s="9">
        <v>27258415940</v>
      </c>
      <c r="P12" s="9">
        <v>27258415940</v>
      </c>
      <c r="R12" s="9">
        <v>0</v>
      </c>
      <c r="T12" s="9">
        <v>27258415940</v>
      </c>
    </row>
    <row r="13" spans="1:20" ht="21.75" customHeight="1" x14ac:dyDescent="0.2">
      <c r="A13" s="8" t="s">
        <v>146</v>
      </c>
      <c r="E13" s="8" t="s">
        <v>148</v>
      </c>
      <c r="H13" s="10">
        <v>23</v>
      </c>
      <c r="J13" s="9">
        <v>49962042146</v>
      </c>
      <c r="L13" s="9">
        <v>0</v>
      </c>
      <c r="N13" s="9">
        <v>49962042146</v>
      </c>
      <c r="P13" s="9">
        <v>49962042146</v>
      </c>
      <c r="R13" s="9">
        <v>0</v>
      </c>
      <c r="T13" s="9">
        <v>49962042146</v>
      </c>
    </row>
    <row r="14" spans="1:20" ht="21.75" customHeight="1" x14ac:dyDescent="0.2">
      <c r="A14" s="8" t="s">
        <v>143</v>
      </c>
      <c r="E14" s="8" t="s">
        <v>145</v>
      </c>
      <c r="H14" s="10">
        <v>23</v>
      </c>
      <c r="J14" s="9">
        <v>19161077719</v>
      </c>
      <c r="L14" s="9">
        <v>0</v>
      </c>
      <c r="N14" s="9">
        <v>19161077719</v>
      </c>
      <c r="P14" s="9">
        <v>19161077719</v>
      </c>
      <c r="R14" s="9">
        <v>0</v>
      </c>
      <c r="T14" s="9">
        <v>19161077719</v>
      </c>
    </row>
    <row r="15" spans="1:20" ht="21.75" customHeight="1" x14ac:dyDescent="0.2">
      <c r="A15" s="8" t="s">
        <v>140</v>
      </c>
      <c r="E15" s="8" t="s">
        <v>142</v>
      </c>
      <c r="H15" s="10">
        <v>23</v>
      </c>
      <c r="J15" s="9">
        <v>3994947680</v>
      </c>
      <c r="L15" s="9">
        <v>0</v>
      </c>
      <c r="N15" s="9">
        <v>3994947680</v>
      </c>
      <c r="P15" s="9">
        <v>3994947680</v>
      </c>
      <c r="R15" s="9">
        <v>0</v>
      </c>
      <c r="T15" s="9">
        <v>3994947680</v>
      </c>
    </row>
    <row r="16" spans="1:20" ht="21.75" customHeight="1" x14ac:dyDescent="0.2">
      <c r="A16" s="8" t="s">
        <v>125</v>
      </c>
      <c r="E16" s="8" t="s">
        <v>127</v>
      </c>
      <c r="H16" s="10">
        <v>23</v>
      </c>
      <c r="J16" s="9">
        <v>28466971570</v>
      </c>
      <c r="L16" s="9">
        <v>0</v>
      </c>
      <c r="N16" s="9">
        <v>28466971570</v>
      </c>
      <c r="P16" s="9">
        <v>28466971570</v>
      </c>
      <c r="R16" s="9">
        <v>0</v>
      </c>
      <c r="T16" s="9">
        <v>28466971570</v>
      </c>
    </row>
    <row r="17" spans="1:20" ht="21.75" customHeight="1" x14ac:dyDescent="0.2">
      <c r="A17" s="8" t="s">
        <v>137</v>
      </c>
      <c r="E17" s="8" t="s">
        <v>139</v>
      </c>
      <c r="H17" s="10">
        <v>23</v>
      </c>
      <c r="J17" s="9">
        <v>11512418792</v>
      </c>
      <c r="L17" s="9">
        <v>0</v>
      </c>
      <c r="N17" s="9">
        <v>11512418792</v>
      </c>
      <c r="P17" s="9">
        <v>11512418792</v>
      </c>
      <c r="R17" s="9">
        <v>0</v>
      </c>
      <c r="T17" s="9">
        <v>11512418792</v>
      </c>
    </row>
    <row r="18" spans="1:20" ht="21.75" customHeight="1" x14ac:dyDescent="0.2">
      <c r="A18" s="8" t="s">
        <v>131</v>
      </c>
      <c r="E18" s="8" t="s">
        <v>133</v>
      </c>
      <c r="H18" s="10">
        <v>23</v>
      </c>
      <c r="J18" s="9">
        <v>6886191558</v>
      </c>
      <c r="L18" s="9">
        <v>0</v>
      </c>
      <c r="N18" s="9">
        <v>6886191558</v>
      </c>
      <c r="P18" s="9">
        <v>6886191558</v>
      </c>
      <c r="R18" s="9">
        <v>0</v>
      </c>
      <c r="T18" s="9">
        <v>6886191558</v>
      </c>
    </row>
    <row r="19" spans="1:20" ht="21.75" customHeight="1" x14ac:dyDescent="0.2">
      <c r="A19" s="8" t="s">
        <v>134</v>
      </c>
      <c r="E19" s="8" t="s">
        <v>136</v>
      </c>
      <c r="H19" s="10">
        <v>23</v>
      </c>
      <c r="J19" s="9">
        <v>4280360395</v>
      </c>
      <c r="L19" s="9">
        <v>0</v>
      </c>
      <c r="N19" s="9">
        <v>4280360395</v>
      </c>
      <c r="P19" s="9">
        <v>4280360395</v>
      </c>
      <c r="R19" s="9">
        <v>0</v>
      </c>
      <c r="T19" s="9">
        <v>4280360395</v>
      </c>
    </row>
    <row r="20" spans="1:20" ht="21.75" customHeight="1" x14ac:dyDescent="0.2">
      <c r="A20" s="8" t="s">
        <v>122</v>
      </c>
      <c r="E20" s="8" t="s">
        <v>124</v>
      </c>
      <c r="H20" s="10">
        <v>23</v>
      </c>
      <c r="J20" s="9">
        <v>14160406978</v>
      </c>
      <c r="L20" s="9">
        <v>0</v>
      </c>
      <c r="N20" s="9">
        <v>14160406978</v>
      </c>
      <c r="P20" s="9">
        <v>14160406978</v>
      </c>
      <c r="R20" s="9">
        <v>0</v>
      </c>
      <c r="T20" s="9">
        <v>14160406978</v>
      </c>
    </row>
    <row r="21" spans="1:20" ht="21.75" customHeight="1" x14ac:dyDescent="0.2">
      <c r="A21" s="8" t="s">
        <v>128</v>
      </c>
      <c r="E21" s="8" t="s">
        <v>130</v>
      </c>
      <c r="H21" s="10">
        <v>18</v>
      </c>
      <c r="J21" s="9">
        <v>23245746492</v>
      </c>
      <c r="L21" s="9">
        <v>0</v>
      </c>
      <c r="N21" s="9">
        <v>23245746492</v>
      </c>
      <c r="P21" s="9">
        <v>23245746492</v>
      </c>
      <c r="R21" s="9">
        <v>0</v>
      </c>
      <c r="T21" s="9">
        <v>23245746492</v>
      </c>
    </row>
    <row r="22" spans="1:20" ht="21.75" customHeight="1" x14ac:dyDescent="0.2">
      <c r="A22" s="8" t="s">
        <v>109</v>
      </c>
      <c r="E22" s="8" t="s">
        <v>112</v>
      </c>
      <c r="H22" s="10">
        <v>19</v>
      </c>
      <c r="J22" s="9">
        <v>155248493460</v>
      </c>
      <c r="L22" s="9">
        <v>0</v>
      </c>
      <c r="N22" s="9">
        <v>155248493460</v>
      </c>
      <c r="P22" s="9">
        <v>155248493460</v>
      </c>
      <c r="R22" s="9">
        <v>0</v>
      </c>
      <c r="T22" s="9">
        <v>155248493460</v>
      </c>
    </row>
    <row r="23" spans="1:20" ht="21.75" customHeight="1" x14ac:dyDescent="0.2">
      <c r="A23" s="11" t="s">
        <v>119</v>
      </c>
      <c r="C23" s="12"/>
      <c r="E23" s="11" t="s">
        <v>121</v>
      </c>
      <c r="H23" s="18">
        <v>19</v>
      </c>
      <c r="J23" s="13">
        <v>56737046493</v>
      </c>
      <c r="L23" s="13">
        <v>0</v>
      </c>
      <c r="N23" s="13">
        <v>56737046493</v>
      </c>
      <c r="P23" s="13">
        <v>56737046493</v>
      </c>
      <c r="R23" s="13">
        <v>0</v>
      </c>
      <c r="T23" s="13">
        <v>56737046493</v>
      </c>
    </row>
    <row r="24" spans="1:20" ht="21.75" customHeight="1" x14ac:dyDescent="0.2">
      <c r="A24" s="14" t="s">
        <v>65</v>
      </c>
      <c r="C24" s="15"/>
      <c r="E24" s="15"/>
      <c r="H24" s="15"/>
      <c r="J24" s="15">
        <v>710409077499</v>
      </c>
      <c r="L24" s="15">
        <v>0</v>
      </c>
      <c r="N24" s="15">
        <v>710409077499</v>
      </c>
      <c r="P24" s="15">
        <v>710409077499</v>
      </c>
      <c r="R24" s="15">
        <v>0</v>
      </c>
      <c r="T24" s="15">
        <v>710409077499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7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1"/>
  <sheetViews>
    <sheetView rightToLeft="1" view="pageBreakPreview" topLeftCell="A4" zoomScaleNormal="100" zoomScaleSheetLayoutView="100" workbookViewId="0">
      <selection activeCell="A8" sqref="A8:A16"/>
    </sheetView>
  </sheetViews>
  <sheetFormatPr defaultRowHeight="12.75" x14ac:dyDescent="0.2"/>
  <cols>
    <col min="1" max="1" width="36.85546875" bestFit="1" customWidth="1"/>
    <col min="2" max="2" width="1.28515625" customWidth="1"/>
    <col min="3" max="3" width="17.5703125" bestFit="1" customWidth="1"/>
    <col min="4" max="4" width="1.28515625" customWidth="1"/>
    <col min="5" max="5" width="17.28515625" bestFit="1" customWidth="1"/>
    <col min="6" max="6" width="1.28515625" customWidth="1"/>
    <col min="7" max="7" width="17.5703125" bestFit="1" customWidth="1"/>
    <col min="8" max="8" width="1.28515625" customWidth="1"/>
    <col min="9" max="9" width="17.5703125" bestFit="1" customWidth="1"/>
    <col min="10" max="10" width="1.28515625" customWidth="1"/>
    <col min="11" max="11" width="16" bestFit="1" customWidth="1"/>
    <col min="12" max="12" width="1.28515625" customWidth="1"/>
    <col min="13" max="13" width="17.5703125" bestFit="1" customWidth="1"/>
  </cols>
  <sheetData>
    <row r="1" spans="1:13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21.75" customHeight="1" x14ac:dyDescent="0.2">
      <c r="A2" s="44" t="s">
        <v>184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4.45" customHeight="1" x14ac:dyDescent="0.2"/>
    <row r="5" spans="1:13" ht="14.45" customHeight="1" x14ac:dyDescent="0.2">
      <c r="A5" s="45" t="s">
        <v>251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ht="14.45" customHeight="1" x14ac:dyDescent="0.2">
      <c r="A6" s="46" t="s">
        <v>187</v>
      </c>
      <c r="C6" s="46" t="s">
        <v>203</v>
      </c>
      <c r="D6" s="46"/>
      <c r="E6" s="46"/>
      <c r="F6" s="46"/>
      <c r="G6" s="46"/>
      <c r="I6" s="46" t="s">
        <v>204</v>
      </c>
      <c r="J6" s="46"/>
      <c r="K6" s="46"/>
      <c r="L6" s="46"/>
      <c r="M6" s="46"/>
    </row>
    <row r="7" spans="1:13" ht="29.1" customHeight="1" x14ac:dyDescent="0.2">
      <c r="A7" s="46"/>
      <c r="C7" s="17" t="s">
        <v>249</v>
      </c>
      <c r="D7" s="3"/>
      <c r="E7" s="17" t="s">
        <v>239</v>
      </c>
      <c r="F7" s="3"/>
      <c r="G7" s="17" t="s">
        <v>250</v>
      </c>
      <c r="I7" s="17" t="s">
        <v>249</v>
      </c>
      <c r="J7" s="3"/>
      <c r="K7" s="17" t="s">
        <v>239</v>
      </c>
      <c r="L7" s="3"/>
      <c r="M7" s="17" t="s">
        <v>250</v>
      </c>
    </row>
    <row r="8" spans="1:13" ht="21.75" customHeight="1" x14ac:dyDescent="0.2">
      <c r="A8" s="5" t="s">
        <v>269</v>
      </c>
      <c r="C8" s="31">
        <v>68072</v>
      </c>
      <c r="E8" s="31">
        <v>0</v>
      </c>
      <c r="G8" s="31">
        <f>C8+E8</f>
        <v>68072</v>
      </c>
      <c r="I8" s="31">
        <v>68072</v>
      </c>
      <c r="K8" s="31">
        <v>0</v>
      </c>
      <c r="M8" s="31">
        <f>I8+K8</f>
        <v>68072</v>
      </c>
    </row>
    <row r="9" spans="1:13" ht="21.75" customHeight="1" x14ac:dyDescent="0.2">
      <c r="A9" s="8" t="s">
        <v>270</v>
      </c>
      <c r="C9" s="32">
        <v>6695624916</v>
      </c>
      <c r="E9" s="32">
        <v>0</v>
      </c>
      <c r="G9" s="32">
        <f t="shared" ref="G9:G16" si="0">C9+E9</f>
        <v>6695624916</v>
      </c>
      <c r="I9" s="32">
        <v>6695624916</v>
      </c>
      <c r="K9" s="32">
        <v>0</v>
      </c>
      <c r="M9" s="32">
        <f t="shared" ref="M9:M16" si="1">I9+K9</f>
        <v>6695624916</v>
      </c>
    </row>
    <row r="10" spans="1:13" ht="21.75" customHeight="1" x14ac:dyDescent="0.2">
      <c r="A10" s="8" t="s">
        <v>271</v>
      </c>
      <c r="C10" s="32">
        <v>159603</v>
      </c>
      <c r="E10" s="32">
        <v>0</v>
      </c>
      <c r="G10" s="32">
        <f t="shared" si="0"/>
        <v>159603</v>
      </c>
      <c r="I10" s="32">
        <v>159603</v>
      </c>
      <c r="K10" s="32">
        <v>0</v>
      </c>
      <c r="M10" s="32">
        <f t="shared" si="1"/>
        <v>159603</v>
      </c>
    </row>
    <row r="11" spans="1:13" ht="21.75" customHeight="1" x14ac:dyDescent="0.2">
      <c r="A11" s="8" t="s">
        <v>272</v>
      </c>
      <c r="C11" s="32">
        <v>93012208000</v>
      </c>
      <c r="E11" s="32">
        <v>-824459214</v>
      </c>
      <c r="G11" s="32">
        <f t="shared" si="0"/>
        <v>92187748786</v>
      </c>
      <c r="I11" s="32">
        <v>93012208000</v>
      </c>
      <c r="K11" s="32">
        <v>-824459214</v>
      </c>
      <c r="M11" s="32">
        <f t="shared" si="1"/>
        <v>92187748786</v>
      </c>
    </row>
    <row r="12" spans="1:13" ht="21.75" customHeight="1" x14ac:dyDescent="0.2">
      <c r="A12" s="8" t="s">
        <v>273</v>
      </c>
      <c r="C12" s="32">
        <v>40322</v>
      </c>
      <c r="E12" s="32">
        <v>0</v>
      </c>
      <c r="G12" s="32">
        <f t="shared" si="0"/>
        <v>40322</v>
      </c>
      <c r="I12" s="32">
        <v>40322</v>
      </c>
      <c r="K12" s="32">
        <v>0</v>
      </c>
      <c r="M12" s="32">
        <f t="shared" si="1"/>
        <v>40322</v>
      </c>
    </row>
    <row r="13" spans="1:13" ht="21.75" customHeight="1" x14ac:dyDescent="0.2">
      <c r="A13" s="8" t="s">
        <v>274</v>
      </c>
      <c r="C13" s="32">
        <v>19416986287</v>
      </c>
      <c r="E13" s="32">
        <v>-17545270</v>
      </c>
      <c r="G13" s="32">
        <f t="shared" si="0"/>
        <v>19399441017</v>
      </c>
      <c r="I13" s="32">
        <v>19416986287</v>
      </c>
      <c r="K13" s="32">
        <v>-17545270</v>
      </c>
      <c r="M13" s="32">
        <f t="shared" si="1"/>
        <v>19399441017</v>
      </c>
    </row>
    <row r="14" spans="1:13" ht="21.75" customHeight="1" x14ac:dyDescent="0.2">
      <c r="A14" s="8" t="s">
        <v>275</v>
      </c>
      <c r="C14" s="32">
        <v>27243841292</v>
      </c>
      <c r="E14" s="32">
        <v>0</v>
      </c>
      <c r="G14" s="32">
        <f t="shared" si="0"/>
        <v>27243841292</v>
      </c>
      <c r="I14" s="32">
        <v>27243841292</v>
      </c>
      <c r="K14" s="32">
        <v>0</v>
      </c>
      <c r="M14" s="32">
        <f t="shared" si="1"/>
        <v>27243841292</v>
      </c>
    </row>
    <row r="15" spans="1:13" ht="21.75" customHeight="1" x14ac:dyDescent="0.2">
      <c r="A15" s="8" t="s">
        <v>276</v>
      </c>
      <c r="C15" s="32">
        <v>147111587736</v>
      </c>
      <c r="E15" s="32">
        <v>-824073784</v>
      </c>
      <c r="G15" s="32">
        <f t="shared" si="0"/>
        <v>146287513952</v>
      </c>
      <c r="I15" s="32">
        <v>147111587736</v>
      </c>
      <c r="K15" s="32">
        <v>-824073784</v>
      </c>
      <c r="M15" s="32">
        <f t="shared" si="1"/>
        <v>146287513952</v>
      </c>
    </row>
    <row r="16" spans="1:13" ht="21.75" customHeight="1" x14ac:dyDescent="0.2">
      <c r="A16" s="8" t="s">
        <v>277</v>
      </c>
      <c r="C16" s="32">
        <v>20548743058</v>
      </c>
      <c r="E16" s="32">
        <v>-251516575</v>
      </c>
      <c r="G16" s="32">
        <f t="shared" si="0"/>
        <v>20297226483</v>
      </c>
      <c r="I16" s="32">
        <v>20548743058</v>
      </c>
      <c r="K16" s="32">
        <v>-251516575</v>
      </c>
      <c r="M16" s="32">
        <f t="shared" si="1"/>
        <v>20297226483</v>
      </c>
    </row>
    <row r="17" spans="1:13" ht="21.75" customHeight="1" thickBot="1" x14ac:dyDescent="0.25">
      <c r="A17" s="14" t="s">
        <v>65</v>
      </c>
      <c r="C17" s="33">
        <f>SUM(C8:C16)</f>
        <v>314029259286</v>
      </c>
      <c r="E17" s="33">
        <f>SUM(E8:E16)</f>
        <v>-1917594843</v>
      </c>
      <c r="G17" s="33">
        <f>SUM(G8:G16)</f>
        <v>312111664443</v>
      </c>
      <c r="I17" s="33">
        <f>SUM(I8:I16)</f>
        <v>314029259286</v>
      </c>
      <c r="K17" s="33">
        <f>SUM(K8:K16)</f>
        <v>-1917594843</v>
      </c>
      <c r="M17" s="33">
        <f>SUM(M8:M16)</f>
        <v>312111664443</v>
      </c>
    </row>
    <row r="18" spans="1:13" ht="13.5" thickTop="1" x14ac:dyDescent="0.2"/>
    <row r="20" spans="1:13" x14ac:dyDescent="0.2">
      <c r="C20" s="35">
        <v>314029259286</v>
      </c>
      <c r="E20" s="35">
        <v>-1917594843</v>
      </c>
      <c r="G20" s="35">
        <f>C20+E20</f>
        <v>312111664443</v>
      </c>
      <c r="I20" s="35">
        <v>314029259286</v>
      </c>
      <c r="K20" s="35">
        <v>-1917594843</v>
      </c>
      <c r="M20" s="35">
        <f>I20+K20</f>
        <v>312111664443</v>
      </c>
    </row>
    <row r="21" spans="1:13" x14ac:dyDescent="0.2">
      <c r="C21" s="23">
        <f>C20-C17</f>
        <v>0</v>
      </c>
      <c r="E21" s="23">
        <f>E20-E17</f>
        <v>0</v>
      </c>
      <c r="G21" s="23">
        <f>G20-G17</f>
        <v>0</v>
      </c>
      <c r="I21" s="23">
        <f>I20-I17</f>
        <v>0</v>
      </c>
      <c r="K21" s="23">
        <f>K20-K17</f>
        <v>0</v>
      </c>
      <c r="M21" s="23">
        <f>M20-M17</f>
        <v>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8"/>
  <sheetViews>
    <sheetView rightToLeft="1" view="pageBreakPreview" zoomScaleNormal="100" zoomScaleSheetLayoutView="100" workbookViewId="0">
      <selection activeCell="I27" sqref="I27"/>
    </sheetView>
  </sheetViews>
  <sheetFormatPr defaultRowHeight="12.75" x14ac:dyDescent="0.2"/>
  <cols>
    <col min="1" max="1" width="25.28515625" bestFit="1" customWidth="1"/>
    <col min="2" max="2" width="1.28515625" customWidth="1"/>
    <col min="3" max="3" width="9.85546875" bestFit="1" customWidth="1"/>
    <col min="4" max="4" width="1.28515625" customWidth="1"/>
    <col min="5" max="5" width="16.140625" bestFit="1" customWidth="1"/>
    <col min="6" max="6" width="1.28515625" customWidth="1"/>
    <col min="7" max="7" width="16" bestFit="1" customWidth="1"/>
    <col min="8" max="8" width="1.28515625" customWidth="1"/>
    <col min="9" max="9" width="21.85546875" bestFit="1" customWidth="1"/>
    <col min="10" max="10" width="1.28515625" customWidth="1"/>
    <col min="11" max="11" width="9.85546875" bestFit="1" customWidth="1"/>
    <col min="12" max="12" width="1.28515625" customWidth="1"/>
    <col min="13" max="13" width="16.140625" bestFit="1" customWidth="1"/>
    <col min="14" max="14" width="1.28515625" customWidth="1"/>
    <col min="15" max="15" width="16" bestFit="1" customWidth="1"/>
    <col min="16" max="16" width="1.28515625" customWidth="1"/>
    <col min="17" max="17" width="21.85546875" bestFit="1" customWidth="1"/>
  </cols>
  <sheetData>
    <row r="1" spans="1:21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21" ht="21.75" customHeight="1" x14ac:dyDescent="0.2">
      <c r="A2" s="44" t="s">
        <v>184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21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21" ht="14.45" customHeight="1" x14ac:dyDescent="0.2"/>
    <row r="5" spans="1:21" ht="14.45" customHeight="1" x14ac:dyDescent="0.2">
      <c r="A5" s="45" t="s">
        <v>252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21" ht="14.45" customHeight="1" x14ac:dyDescent="0.2">
      <c r="A6" s="46" t="s">
        <v>187</v>
      </c>
      <c r="C6" s="46" t="s">
        <v>203</v>
      </c>
      <c r="D6" s="46"/>
      <c r="E6" s="46"/>
      <c r="F6" s="46"/>
      <c r="G6" s="46"/>
      <c r="H6" s="46"/>
      <c r="I6" s="46"/>
      <c r="K6" s="46" t="s">
        <v>204</v>
      </c>
      <c r="L6" s="46"/>
      <c r="M6" s="46"/>
      <c r="N6" s="46"/>
      <c r="O6" s="46"/>
      <c r="P6" s="46"/>
      <c r="Q6" s="46"/>
    </row>
    <row r="7" spans="1:21" ht="33.75" customHeight="1" x14ac:dyDescent="0.2">
      <c r="A7" s="46"/>
      <c r="C7" s="17" t="s">
        <v>13</v>
      </c>
      <c r="D7" s="3"/>
      <c r="E7" s="17" t="s">
        <v>253</v>
      </c>
      <c r="F7" s="3"/>
      <c r="G7" s="17" t="s">
        <v>254</v>
      </c>
      <c r="H7" s="3"/>
      <c r="I7" s="17" t="s">
        <v>255</v>
      </c>
      <c r="K7" s="17" t="s">
        <v>13</v>
      </c>
      <c r="L7" s="3"/>
      <c r="M7" s="17" t="s">
        <v>253</v>
      </c>
      <c r="N7" s="3"/>
      <c r="O7" s="17" t="s">
        <v>254</v>
      </c>
      <c r="P7" s="3"/>
      <c r="Q7" s="17" t="s">
        <v>255</v>
      </c>
    </row>
    <row r="8" spans="1:21" ht="21.75" customHeight="1" x14ac:dyDescent="0.2">
      <c r="A8" s="19" t="s">
        <v>95</v>
      </c>
      <c r="C8" s="6">
        <v>1079850</v>
      </c>
      <c r="E8" s="20">
        <v>139534015829</v>
      </c>
      <c r="G8" s="20">
        <v>140158115691</v>
      </c>
      <c r="I8" s="20">
        <v>-624099862</v>
      </c>
      <c r="K8" s="6">
        <v>1079850</v>
      </c>
      <c r="M8" s="20">
        <v>139534015829</v>
      </c>
      <c r="O8" s="20">
        <v>140158115691</v>
      </c>
      <c r="Q8" s="20">
        <v>-624099862</v>
      </c>
    </row>
    <row r="9" spans="1:21" ht="21.75" customHeight="1" thickBot="1" x14ac:dyDescent="0.25">
      <c r="A9" s="14" t="s">
        <v>65</v>
      </c>
      <c r="C9" s="9"/>
      <c r="E9" s="15">
        <v>139534015829</v>
      </c>
      <c r="G9" s="15">
        <v>140158115691</v>
      </c>
      <c r="I9" s="15">
        <v>-624099862</v>
      </c>
      <c r="K9" s="9"/>
      <c r="M9" s="15">
        <v>139534015829</v>
      </c>
      <c r="O9" s="15">
        <v>140158115691</v>
      </c>
      <c r="Q9" s="15">
        <v>-624099862</v>
      </c>
    </row>
    <row r="16" spans="1:21" x14ac:dyDescent="0.2">
      <c r="E16" s="35"/>
      <c r="F16" s="35"/>
      <c r="G16" s="35"/>
      <c r="H16" s="35"/>
      <c r="I16" s="36">
        <v>-456458321</v>
      </c>
      <c r="J16" s="35"/>
      <c r="K16" s="35"/>
      <c r="L16" s="35"/>
      <c r="M16" s="35"/>
      <c r="N16" s="35"/>
      <c r="O16" s="35"/>
      <c r="P16" s="35"/>
      <c r="Q16" s="36">
        <v>-456458321</v>
      </c>
      <c r="R16" s="35"/>
      <c r="S16" s="35"/>
      <c r="T16" s="35"/>
      <c r="U16" s="35"/>
    </row>
    <row r="17" spans="5:21" x14ac:dyDescent="0.2">
      <c r="E17" s="35"/>
      <c r="F17" s="35"/>
      <c r="G17" s="35"/>
      <c r="H17" s="35"/>
      <c r="I17" s="36">
        <v>-167641541</v>
      </c>
      <c r="J17" s="35"/>
      <c r="K17" s="35"/>
      <c r="L17" s="35"/>
      <c r="M17" s="35"/>
      <c r="N17" s="35"/>
      <c r="O17" s="35"/>
      <c r="P17" s="35"/>
      <c r="Q17" s="36">
        <v>-167641541</v>
      </c>
      <c r="R17" s="35"/>
      <c r="S17" s="35"/>
      <c r="T17" s="35"/>
      <c r="U17" s="35"/>
    </row>
    <row r="18" spans="5:21" x14ac:dyDescent="0.2">
      <c r="E18" s="35"/>
      <c r="F18" s="35"/>
      <c r="G18" s="35"/>
      <c r="H18" s="35"/>
      <c r="I18" s="36">
        <f>SUM(I16:I17)</f>
        <v>-624099862</v>
      </c>
      <c r="J18" s="35"/>
      <c r="K18" s="35"/>
      <c r="L18" s="35"/>
      <c r="M18" s="35"/>
      <c r="N18" s="35"/>
      <c r="O18" s="35"/>
      <c r="P18" s="35"/>
      <c r="Q18" s="36">
        <f>SUM(Q16:Q17)</f>
        <v>-624099862</v>
      </c>
      <c r="R18" s="35"/>
      <c r="S18" s="35"/>
      <c r="T18" s="35"/>
      <c r="U18" s="35"/>
    </row>
    <row r="19" spans="5:21" x14ac:dyDescent="0.2">
      <c r="E19" s="35"/>
      <c r="F19" s="35"/>
      <c r="G19" s="35"/>
      <c r="H19" s="35"/>
      <c r="I19" s="36">
        <f>I18-I9</f>
        <v>0</v>
      </c>
      <c r="J19" s="35"/>
      <c r="K19" s="35"/>
      <c r="L19" s="35"/>
      <c r="M19" s="35"/>
      <c r="N19" s="35"/>
      <c r="O19" s="35"/>
      <c r="P19" s="35"/>
      <c r="Q19" s="36">
        <f>Q18-Q9</f>
        <v>0</v>
      </c>
      <c r="R19" s="35"/>
      <c r="S19" s="35"/>
      <c r="T19" s="35"/>
      <c r="U19" s="35"/>
    </row>
    <row r="20" spans="5:21" x14ac:dyDescent="0.2"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</row>
    <row r="21" spans="5:21" x14ac:dyDescent="0.2"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</row>
    <row r="22" spans="5:21" x14ac:dyDescent="0.2"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spans="5:21" x14ac:dyDescent="0.2"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</row>
    <row r="24" spans="5:21" x14ac:dyDescent="0.2"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</row>
    <row r="25" spans="5:21" x14ac:dyDescent="0.2"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</row>
    <row r="26" spans="5:21" x14ac:dyDescent="0.2"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</row>
    <row r="27" spans="5:21" x14ac:dyDescent="0.2"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</row>
    <row r="28" spans="5:21" x14ac:dyDescent="0.2"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59"/>
  <sheetViews>
    <sheetView rightToLeft="1" view="pageBreakPreview" topLeftCell="A37" zoomScaleNormal="100" zoomScaleSheetLayoutView="100" workbookViewId="0">
      <selection activeCell="X55" sqref="X55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7.85546875" bestFit="1" customWidth="1"/>
    <col min="9" max="9" width="1.28515625" customWidth="1"/>
    <col min="10" max="10" width="17.7109375" bestFit="1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85546875" bestFit="1" customWidth="1"/>
    <col min="25" max="25" width="1.28515625" customWidth="1"/>
    <col min="26" max="26" width="17.7109375" bestFit="1" customWidth="1"/>
    <col min="27" max="27" width="1.28515625" customWidth="1"/>
    <col min="28" max="28" width="18.28515625" bestFit="1" customWidth="1"/>
    <col min="29" max="29" width="0.28515625" customWidth="1"/>
    <col min="30" max="30" width="6.5703125" customWidth="1"/>
  </cols>
  <sheetData>
    <row r="1" spans="1:30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4.45" customHeight="1" x14ac:dyDescent="0.2">
      <c r="A4" s="1" t="s">
        <v>3</v>
      </c>
      <c r="B4" s="45" t="s">
        <v>4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1:30" ht="14.45" customHeight="1" x14ac:dyDescent="0.2">
      <c r="A5" s="45" t="s">
        <v>5</v>
      </c>
      <c r="B5" s="45"/>
      <c r="C5" s="45" t="s">
        <v>6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30" ht="14.45" customHeight="1" x14ac:dyDescent="0.2">
      <c r="F6" s="46" t="s">
        <v>7</v>
      </c>
      <c r="G6" s="46"/>
      <c r="H6" s="46"/>
      <c r="I6" s="46"/>
      <c r="J6" s="46"/>
      <c r="L6" s="46" t="s">
        <v>8</v>
      </c>
      <c r="M6" s="46"/>
      <c r="N6" s="46"/>
      <c r="O6" s="46"/>
      <c r="P6" s="46"/>
      <c r="Q6" s="46"/>
      <c r="R6" s="46"/>
      <c r="T6" s="46" t="s">
        <v>9</v>
      </c>
      <c r="U6" s="46"/>
      <c r="V6" s="46"/>
      <c r="W6" s="46"/>
      <c r="X6" s="46"/>
      <c r="Y6" s="46"/>
      <c r="Z6" s="46"/>
      <c r="AA6" s="46"/>
      <c r="AB6" s="46"/>
    </row>
    <row r="7" spans="1:30" ht="14.45" customHeight="1" x14ac:dyDescent="0.2">
      <c r="F7" s="3"/>
      <c r="G7" s="3"/>
      <c r="H7" s="3"/>
      <c r="I7" s="3"/>
      <c r="J7" s="3"/>
      <c r="L7" s="47" t="s">
        <v>10</v>
      </c>
      <c r="M7" s="47"/>
      <c r="N7" s="47"/>
      <c r="O7" s="3"/>
      <c r="P7" s="47" t="s">
        <v>11</v>
      </c>
      <c r="Q7" s="47"/>
      <c r="R7" s="47"/>
      <c r="T7" s="3"/>
      <c r="U7" s="3"/>
      <c r="V7" s="3"/>
      <c r="W7" s="3"/>
      <c r="X7" s="3"/>
      <c r="Y7" s="3"/>
      <c r="Z7" s="3"/>
      <c r="AA7" s="3"/>
      <c r="AB7" s="3"/>
    </row>
    <row r="8" spans="1:30" ht="14.45" customHeight="1" x14ac:dyDescent="0.2">
      <c r="A8" s="46" t="s">
        <v>12</v>
      </c>
      <c r="B8" s="46"/>
      <c r="C8" s="46"/>
      <c r="E8" s="46" t="s">
        <v>13</v>
      </c>
      <c r="F8" s="4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21.75" customHeight="1" x14ac:dyDescent="0.2">
      <c r="A9" s="48" t="s">
        <v>19</v>
      </c>
      <c r="B9" s="48"/>
      <c r="C9" s="48"/>
      <c r="E9" s="49">
        <v>1675000</v>
      </c>
      <c r="F9" s="49"/>
      <c r="H9" s="6">
        <v>7056959384</v>
      </c>
      <c r="J9" s="6">
        <v>6902502994.25</v>
      </c>
      <c r="L9" s="6">
        <v>0</v>
      </c>
      <c r="N9" s="6">
        <v>0</v>
      </c>
      <c r="P9" s="6">
        <v>0</v>
      </c>
      <c r="R9" s="6">
        <v>0</v>
      </c>
      <c r="T9" s="6">
        <v>1675000</v>
      </c>
      <c r="V9" s="6">
        <v>4153</v>
      </c>
      <c r="X9" s="6">
        <v>7056959384</v>
      </c>
      <c r="Z9" s="6">
        <v>6902502994.25</v>
      </c>
      <c r="AB9" s="25">
        <f>Z9/37734597405988</f>
        <v>1.8292239665328085E-4</v>
      </c>
      <c r="AD9" s="24">
        <f>T9-(E9+L9+P9)</f>
        <v>0</v>
      </c>
    </row>
    <row r="10" spans="1:30" ht="21.75" customHeight="1" x14ac:dyDescent="0.2">
      <c r="A10" s="50" t="s">
        <v>20</v>
      </c>
      <c r="B10" s="50"/>
      <c r="C10" s="50"/>
      <c r="E10" s="51">
        <v>112475463</v>
      </c>
      <c r="F10" s="51"/>
      <c r="H10" s="9">
        <v>109811516006</v>
      </c>
      <c r="J10" s="9">
        <v>97432062156.791702</v>
      </c>
      <c r="L10" s="9">
        <v>0</v>
      </c>
      <c r="N10" s="9">
        <v>0</v>
      </c>
      <c r="P10" s="9">
        <v>0</v>
      </c>
      <c r="R10" s="9">
        <v>0</v>
      </c>
      <c r="T10" s="9">
        <v>112475463</v>
      </c>
      <c r="V10" s="9">
        <v>873</v>
      </c>
      <c r="X10" s="9">
        <v>109811516006</v>
      </c>
      <c r="Z10" s="9">
        <v>97432062156.791702</v>
      </c>
      <c r="AB10" s="26">
        <f t="shared" ref="AB10:AB54" si="0">Z10/37734597405988</f>
        <v>2.5820352900155887E-3</v>
      </c>
      <c r="AD10" s="24">
        <f t="shared" ref="AD10:AD54" si="1">T10-(E10+L10+P10)</f>
        <v>0</v>
      </c>
    </row>
    <row r="11" spans="1:30" ht="21.75" customHeight="1" x14ac:dyDescent="0.2">
      <c r="A11" s="50" t="s">
        <v>21</v>
      </c>
      <c r="B11" s="50"/>
      <c r="C11" s="50"/>
      <c r="E11" s="51">
        <v>30097</v>
      </c>
      <c r="F11" s="51"/>
      <c r="H11" s="9">
        <v>53472954</v>
      </c>
      <c r="J11" s="9">
        <v>55517827.003210001</v>
      </c>
      <c r="L11" s="9">
        <v>0</v>
      </c>
      <c r="N11" s="9">
        <v>0</v>
      </c>
      <c r="P11" s="9">
        <v>0</v>
      </c>
      <c r="R11" s="9">
        <v>0</v>
      </c>
      <c r="T11" s="9">
        <v>30097</v>
      </c>
      <c r="V11" s="9">
        <v>1859</v>
      </c>
      <c r="X11" s="9">
        <v>53472954</v>
      </c>
      <c r="Z11" s="9">
        <v>55517827.003210001</v>
      </c>
      <c r="AB11" s="26">
        <f t="shared" si="0"/>
        <v>1.4712712157994304E-6</v>
      </c>
      <c r="AD11" s="24">
        <f t="shared" si="1"/>
        <v>0</v>
      </c>
    </row>
    <row r="12" spans="1:30" ht="21.75" customHeight="1" x14ac:dyDescent="0.2">
      <c r="A12" s="50" t="s">
        <v>22</v>
      </c>
      <c r="B12" s="50"/>
      <c r="C12" s="50"/>
      <c r="E12" s="51">
        <v>4400011</v>
      </c>
      <c r="F12" s="51"/>
      <c r="H12" s="9">
        <v>30719840741</v>
      </c>
      <c r="J12" s="9">
        <v>26850893327.065498</v>
      </c>
      <c r="L12" s="9">
        <v>0</v>
      </c>
      <c r="N12" s="9">
        <v>0</v>
      </c>
      <c r="P12" s="9">
        <v>0</v>
      </c>
      <c r="R12" s="9">
        <v>0</v>
      </c>
      <c r="T12" s="9">
        <v>4400011</v>
      </c>
      <c r="V12" s="9">
        <v>6150</v>
      </c>
      <c r="X12" s="9">
        <v>30719840741</v>
      </c>
      <c r="Z12" s="9">
        <v>26850893327.065498</v>
      </c>
      <c r="AB12" s="26">
        <f t="shared" si="0"/>
        <v>7.1157227512395839E-4</v>
      </c>
      <c r="AD12" s="24">
        <f t="shared" si="1"/>
        <v>0</v>
      </c>
    </row>
    <row r="13" spans="1:30" ht="21.75" customHeight="1" x14ac:dyDescent="0.2">
      <c r="A13" s="50" t="s">
        <v>23</v>
      </c>
      <c r="B13" s="50"/>
      <c r="C13" s="50"/>
      <c r="E13" s="51">
        <v>6700000</v>
      </c>
      <c r="F13" s="51"/>
      <c r="H13" s="9">
        <v>58083444820</v>
      </c>
      <c r="J13" s="9">
        <v>46138570460</v>
      </c>
      <c r="L13" s="9">
        <v>0</v>
      </c>
      <c r="N13" s="9">
        <v>0</v>
      </c>
      <c r="P13" s="9">
        <v>0</v>
      </c>
      <c r="R13" s="9">
        <v>0</v>
      </c>
      <c r="T13" s="9">
        <v>6700000</v>
      </c>
      <c r="V13" s="9">
        <v>6940</v>
      </c>
      <c r="X13" s="9">
        <v>58083444820</v>
      </c>
      <c r="Z13" s="9">
        <v>46138570460</v>
      </c>
      <c r="AB13" s="26">
        <f t="shared" si="0"/>
        <v>1.2227126730303579E-3</v>
      </c>
      <c r="AD13" s="24">
        <f t="shared" si="1"/>
        <v>0</v>
      </c>
    </row>
    <row r="14" spans="1:30" ht="21.75" customHeight="1" x14ac:dyDescent="0.2">
      <c r="A14" s="50" t="s">
        <v>24</v>
      </c>
      <c r="B14" s="50"/>
      <c r="C14" s="50"/>
      <c r="E14" s="51">
        <v>13760101</v>
      </c>
      <c r="F14" s="51"/>
      <c r="H14" s="9">
        <v>49662532271</v>
      </c>
      <c r="J14" s="9">
        <v>42217349916.382797</v>
      </c>
      <c r="L14" s="9">
        <v>0</v>
      </c>
      <c r="N14" s="9">
        <v>0</v>
      </c>
      <c r="P14" s="9">
        <v>0</v>
      </c>
      <c r="R14" s="9">
        <v>0</v>
      </c>
      <c r="T14" s="9">
        <v>13760101</v>
      </c>
      <c r="V14" s="9">
        <v>3092</v>
      </c>
      <c r="X14" s="9">
        <v>49662532271</v>
      </c>
      <c r="Z14" s="9">
        <v>42217349916.382797</v>
      </c>
      <c r="AB14" s="26">
        <f t="shared" si="0"/>
        <v>1.1187968818685062E-3</v>
      </c>
      <c r="AD14" s="24">
        <f t="shared" si="1"/>
        <v>0</v>
      </c>
    </row>
    <row r="15" spans="1:30" ht="21.75" customHeight="1" x14ac:dyDescent="0.2">
      <c r="A15" s="50" t="s">
        <v>25</v>
      </c>
      <c r="B15" s="50"/>
      <c r="C15" s="50"/>
      <c r="E15" s="51">
        <v>980000</v>
      </c>
      <c r="F15" s="51"/>
      <c r="H15" s="9">
        <v>49926448925</v>
      </c>
      <c r="J15" s="9">
        <v>51246776420</v>
      </c>
      <c r="L15" s="9">
        <v>0</v>
      </c>
      <c r="N15" s="9">
        <v>0</v>
      </c>
      <c r="P15" s="9">
        <v>0</v>
      </c>
      <c r="R15" s="9">
        <v>0</v>
      </c>
      <c r="T15" s="9">
        <v>980000</v>
      </c>
      <c r="V15" s="9">
        <v>52700</v>
      </c>
      <c r="X15" s="9">
        <v>49926448925</v>
      </c>
      <c r="Z15" s="9">
        <v>51246776420</v>
      </c>
      <c r="AB15" s="26">
        <f t="shared" si="0"/>
        <v>1.3580846210874849E-3</v>
      </c>
      <c r="AD15" s="24">
        <f t="shared" si="1"/>
        <v>0</v>
      </c>
    </row>
    <row r="16" spans="1:30" ht="21.75" customHeight="1" x14ac:dyDescent="0.2">
      <c r="A16" s="50" t="s">
        <v>26</v>
      </c>
      <c r="B16" s="50"/>
      <c r="C16" s="50"/>
      <c r="E16" s="51">
        <v>1245721</v>
      </c>
      <c r="F16" s="51"/>
      <c r="H16" s="9">
        <v>20021194745</v>
      </c>
      <c r="J16" s="9">
        <v>16108745427.163401</v>
      </c>
      <c r="L16" s="9">
        <v>0</v>
      </c>
      <c r="N16" s="9">
        <v>0</v>
      </c>
      <c r="P16" s="9">
        <v>0</v>
      </c>
      <c r="R16" s="9">
        <v>0</v>
      </c>
      <c r="T16" s="9">
        <v>1245721</v>
      </c>
      <c r="V16" s="9">
        <v>13032</v>
      </c>
      <c r="X16" s="9">
        <v>20021194745</v>
      </c>
      <c r="Z16" s="9">
        <v>16108745427.163401</v>
      </c>
      <c r="AB16" s="26">
        <f t="shared" si="0"/>
        <v>4.2689591341995203E-4</v>
      </c>
      <c r="AD16" s="24">
        <f t="shared" si="1"/>
        <v>0</v>
      </c>
    </row>
    <row r="17" spans="1:30" ht="21.75" customHeight="1" x14ac:dyDescent="0.2">
      <c r="A17" s="50" t="s">
        <v>27</v>
      </c>
      <c r="B17" s="50"/>
      <c r="C17" s="50"/>
      <c r="E17" s="51">
        <v>587904</v>
      </c>
      <c r="F17" s="51"/>
      <c r="H17" s="9">
        <v>30052665894</v>
      </c>
      <c r="J17" s="9">
        <v>26601193294.848</v>
      </c>
      <c r="L17" s="9">
        <v>0</v>
      </c>
      <c r="N17" s="9">
        <v>0</v>
      </c>
      <c r="P17" s="9">
        <v>0</v>
      </c>
      <c r="R17" s="9">
        <v>0</v>
      </c>
      <c r="T17" s="9">
        <v>587904</v>
      </c>
      <c r="V17" s="9">
        <v>45600</v>
      </c>
      <c r="X17" s="9">
        <v>30052665894</v>
      </c>
      <c r="Z17" s="9">
        <v>26601193294.848</v>
      </c>
      <c r="AB17" s="26">
        <f t="shared" si="0"/>
        <v>7.0495500478366647E-4</v>
      </c>
      <c r="AD17" s="24">
        <f t="shared" si="1"/>
        <v>0</v>
      </c>
    </row>
    <row r="18" spans="1:30" ht="21.75" customHeight="1" x14ac:dyDescent="0.2">
      <c r="A18" s="50" t="s">
        <v>28</v>
      </c>
      <c r="B18" s="50"/>
      <c r="C18" s="50"/>
      <c r="E18" s="51">
        <v>1000000</v>
      </c>
      <c r="F18" s="51"/>
      <c r="H18" s="9">
        <v>46125150214</v>
      </c>
      <c r="J18" s="9">
        <v>60260557100</v>
      </c>
      <c r="L18" s="9">
        <v>0</v>
      </c>
      <c r="N18" s="9">
        <v>0</v>
      </c>
      <c r="P18" s="9">
        <v>0</v>
      </c>
      <c r="R18" s="9">
        <v>0</v>
      </c>
      <c r="T18" s="9">
        <v>1000000</v>
      </c>
      <c r="V18" s="9">
        <v>60730</v>
      </c>
      <c r="X18" s="9">
        <v>46125150214</v>
      </c>
      <c r="Z18" s="9">
        <v>60260557100</v>
      </c>
      <c r="AB18" s="26">
        <f t="shared" si="0"/>
        <v>1.5969577322279161E-3</v>
      </c>
      <c r="AD18" s="24">
        <f t="shared" si="1"/>
        <v>0</v>
      </c>
    </row>
    <row r="19" spans="1:30" ht="21.75" customHeight="1" x14ac:dyDescent="0.2">
      <c r="A19" s="50" t="s">
        <v>29</v>
      </c>
      <c r="B19" s="50"/>
      <c r="C19" s="50"/>
      <c r="E19" s="51">
        <v>3751000</v>
      </c>
      <c r="F19" s="51"/>
      <c r="H19" s="9">
        <v>29898844635</v>
      </c>
      <c r="J19" s="9">
        <v>21736507856.799999</v>
      </c>
      <c r="L19" s="9">
        <v>0</v>
      </c>
      <c r="N19" s="9">
        <v>0</v>
      </c>
      <c r="P19" s="9">
        <v>0</v>
      </c>
      <c r="R19" s="9">
        <v>0</v>
      </c>
      <c r="T19" s="9">
        <v>3751000</v>
      </c>
      <c r="V19" s="9">
        <v>5840</v>
      </c>
      <c r="X19" s="9">
        <v>29898844635</v>
      </c>
      <c r="Z19" s="9">
        <v>21736507856.799999</v>
      </c>
      <c r="AB19" s="26">
        <f t="shared" si="0"/>
        <v>5.7603656461300136E-4</v>
      </c>
      <c r="AD19" s="24">
        <f t="shared" si="1"/>
        <v>0</v>
      </c>
    </row>
    <row r="20" spans="1:30" ht="21.75" customHeight="1" x14ac:dyDescent="0.2">
      <c r="A20" s="50" t="s">
        <v>30</v>
      </c>
      <c r="B20" s="50"/>
      <c r="C20" s="50"/>
      <c r="E20" s="51">
        <v>16387520</v>
      </c>
      <c r="F20" s="51"/>
      <c r="H20" s="9">
        <v>63150691223</v>
      </c>
      <c r="J20" s="9">
        <v>28879259779.430401</v>
      </c>
      <c r="L20" s="9">
        <v>0</v>
      </c>
      <c r="N20" s="9">
        <v>0</v>
      </c>
      <c r="P20" s="9">
        <v>0</v>
      </c>
      <c r="R20" s="9">
        <v>0</v>
      </c>
      <c r="T20" s="9">
        <v>16387520</v>
      </c>
      <c r="V20" s="9">
        <v>1776</v>
      </c>
      <c r="X20" s="9">
        <v>63150691223</v>
      </c>
      <c r="Z20" s="9">
        <v>28879259779.430401</v>
      </c>
      <c r="AB20" s="26">
        <f t="shared" si="0"/>
        <v>7.6532576904736319E-4</v>
      </c>
      <c r="AD20" s="24">
        <f t="shared" si="1"/>
        <v>0</v>
      </c>
    </row>
    <row r="21" spans="1:30" ht="21.75" customHeight="1" x14ac:dyDescent="0.2">
      <c r="A21" s="50" t="s">
        <v>31</v>
      </c>
      <c r="B21" s="50"/>
      <c r="C21" s="50"/>
      <c r="E21" s="51">
        <v>4588505</v>
      </c>
      <c r="F21" s="51"/>
      <c r="H21" s="9">
        <v>13091004765</v>
      </c>
      <c r="J21" s="9">
        <v>2841094374.3624001</v>
      </c>
      <c r="L21" s="9">
        <v>0</v>
      </c>
      <c r="N21" s="9">
        <v>0</v>
      </c>
      <c r="P21" s="9">
        <v>0</v>
      </c>
      <c r="R21" s="9">
        <v>0</v>
      </c>
      <c r="T21" s="9">
        <v>4588505</v>
      </c>
      <c r="V21" s="9">
        <v>624</v>
      </c>
      <c r="X21" s="9">
        <v>13091004765</v>
      </c>
      <c r="Z21" s="9">
        <v>2841094374.3624001</v>
      </c>
      <c r="AB21" s="26">
        <f t="shared" si="0"/>
        <v>7.5291498244832322E-5</v>
      </c>
      <c r="AD21" s="24">
        <f t="shared" si="1"/>
        <v>0</v>
      </c>
    </row>
    <row r="22" spans="1:30" ht="21.75" customHeight="1" x14ac:dyDescent="0.2">
      <c r="A22" s="50" t="s">
        <v>32</v>
      </c>
      <c r="B22" s="50"/>
      <c r="C22" s="50"/>
      <c r="E22" s="51">
        <v>1169000</v>
      </c>
      <c r="F22" s="51"/>
      <c r="H22" s="9">
        <v>20574445262</v>
      </c>
      <c r="J22" s="9">
        <v>11941825570.85</v>
      </c>
      <c r="L22" s="9">
        <v>0</v>
      </c>
      <c r="N22" s="9">
        <v>0</v>
      </c>
      <c r="P22" s="9">
        <v>0</v>
      </c>
      <c r="R22" s="9">
        <v>0</v>
      </c>
      <c r="T22" s="9">
        <v>1169000</v>
      </c>
      <c r="V22" s="9">
        <v>10295</v>
      </c>
      <c r="X22" s="9">
        <v>20574445262</v>
      </c>
      <c r="Z22" s="9">
        <v>11941825570.85</v>
      </c>
      <c r="AB22" s="26">
        <f t="shared" si="0"/>
        <v>3.1646887450175858E-4</v>
      </c>
      <c r="AD22" s="24">
        <f t="shared" si="1"/>
        <v>0</v>
      </c>
    </row>
    <row r="23" spans="1:30" ht="21.75" customHeight="1" x14ac:dyDescent="0.2">
      <c r="A23" s="50" t="s">
        <v>33</v>
      </c>
      <c r="B23" s="50"/>
      <c r="C23" s="50"/>
      <c r="E23" s="51">
        <v>800000</v>
      </c>
      <c r="F23" s="51"/>
      <c r="H23" s="9">
        <v>22114079875</v>
      </c>
      <c r="J23" s="9">
        <v>15058689520</v>
      </c>
      <c r="L23" s="9">
        <v>0</v>
      </c>
      <c r="N23" s="9">
        <v>0</v>
      </c>
      <c r="P23" s="9">
        <v>0</v>
      </c>
      <c r="R23" s="9">
        <v>0</v>
      </c>
      <c r="T23" s="9">
        <v>800000</v>
      </c>
      <c r="V23" s="9">
        <v>18970</v>
      </c>
      <c r="X23" s="9">
        <v>22114079875</v>
      </c>
      <c r="Z23" s="9">
        <v>15058689520</v>
      </c>
      <c r="AB23" s="26">
        <f t="shared" si="0"/>
        <v>3.9906850888013918E-4</v>
      </c>
      <c r="AD23" s="24">
        <f t="shared" si="1"/>
        <v>0</v>
      </c>
    </row>
    <row r="24" spans="1:30" ht="21.75" customHeight="1" x14ac:dyDescent="0.2">
      <c r="A24" s="50" t="s">
        <v>34</v>
      </c>
      <c r="B24" s="50"/>
      <c r="C24" s="50"/>
      <c r="E24" s="51">
        <v>563000</v>
      </c>
      <c r="F24" s="51"/>
      <c r="H24" s="9">
        <v>4951572946</v>
      </c>
      <c r="J24" s="9">
        <v>4636778483</v>
      </c>
      <c r="L24" s="9">
        <v>0</v>
      </c>
      <c r="N24" s="9">
        <v>0</v>
      </c>
      <c r="P24" s="9">
        <v>0</v>
      </c>
      <c r="R24" s="9">
        <v>0</v>
      </c>
      <c r="T24" s="9">
        <v>563000</v>
      </c>
      <c r="V24" s="9">
        <v>8300</v>
      </c>
      <c r="X24" s="9">
        <v>4951572946</v>
      </c>
      <c r="Z24" s="9">
        <v>4636778483</v>
      </c>
      <c r="AB24" s="26">
        <f t="shared" si="0"/>
        <v>1.2287870553149728E-4</v>
      </c>
      <c r="AD24" s="24">
        <f t="shared" si="1"/>
        <v>0</v>
      </c>
    </row>
    <row r="25" spans="1:30" ht="21.75" customHeight="1" x14ac:dyDescent="0.2">
      <c r="A25" s="50" t="s">
        <v>35</v>
      </c>
      <c r="B25" s="50"/>
      <c r="C25" s="50"/>
      <c r="E25" s="51">
        <v>10000</v>
      </c>
      <c r="F25" s="51"/>
      <c r="H25" s="9">
        <v>10109372</v>
      </c>
      <c r="J25" s="9">
        <v>6836740.2999999998</v>
      </c>
      <c r="L25" s="9">
        <v>0</v>
      </c>
      <c r="N25" s="9">
        <v>0</v>
      </c>
      <c r="P25" s="9">
        <v>0</v>
      </c>
      <c r="R25" s="9">
        <v>0</v>
      </c>
      <c r="T25" s="9">
        <v>10000</v>
      </c>
      <c r="V25" s="9">
        <v>689</v>
      </c>
      <c r="X25" s="9">
        <v>10109372</v>
      </c>
      <c r="Z25" s="9">
        <v>6836740.2999999998</v>
      </c>
      <c r="AB25" s="26">
        <f t="shared" si="0"/>
        <v>1.8117962745019498E-7</v>
      </c>
      <c r="AD25" s="24">
        <f t="shared" si="1"/>
        <v>0</v>
      </c>
    </row>
    <row r="26" spans="1:30" ht="21.75" customHeight="1" x14ac:dyDescent="0.2">
      <c r="A26" s="50" t="s">
        <v>36</v>
      </c>
      <c r="B26" s="50"/>
      <c r="C26" s="50"/>
      <c r="E26" s="51">
        <v>10000</v>
      </c>
      <c r="F26" s="51"/>
      <c r="H26" s="9">
        <v>9608908</v>
      </c>
      <c r="J26" s="9">
        <v>9148729.4000000004</v>
      </c>
      <c r="L26" s="9">
        <v>0</v>
      </c>
      <c r="N26" s="9">
        <v>0</v>
      </c>
      <c r="P26" s="9">
        <v>0</v>
      </c>
      <c r="R26" s="9">
        <v>0</v>
      </c>
      <c r="T26" s="9">
        <v>10000</v>
      </c>
      <c r="V26" s="9">
        <v>922</v>
      </c>
      <c r="X26" s="9">
        <v>9608908</v>
      </c>
      <c r="Z26" s="9">
        <v>9148729.4000000004</v>
      </c>
      <c r="AB26" s="26">
        <f t="shared" si="0"/>
        <v>2.4244937084046415E-7</v>
      </c>
      <c r="AD26" s="24">
        <f t="shared" si="1"/>
        <v>0</v>
      </c>
    </row>
    <row r="27" spans="1:30" ht="21.75" customHeight="1" x14ac:dyDescent="0.2">
      <c r="A27" s="50" t="s">
        <v>37</v>
      </c>
      <c r="B27" s="50"/>
      <c r="C27" s="50"/>
      <c r="E27" s="51">
        <v>10000</v>
      </c>
      <c r="F27" s="51"/>
      <c r="H27" s="9">
        <v>10109372</v>
      </c>
      <c r="J27" s="9">
        <v>4266761</v>
      </c>
      <c r="L27" s="9">
        <v>0</v>
      </c>
      <c r="N27" s="9">
        <v>0</v>
      </c>
      <c r="P27" s="9">
        <v>0</v>
      </c>
      <c r="R27" s="9">
        <v>0</v>
      </c>
      <c r="T27" s="9">
        <v>10000</v>
      </c>
      <c r="V27" s="9">
        <v>430</v>
      </c>
      <c r="X27" s="9">
        <v>10109372</v>
      </c>
      <c r="Z27" s="9">
        <v>4266761</v>
      </c>
      <c r="AB27" s="26">
        <f t="shared" si="0"/>
        <v>1.1307291698633359E-7</v>
      </c>
      <c r="AD27" s="24">
        <f t="shared" si="1"/>
        <v>0</v>
      </c>
    </row>
    <row r="28" spans="1:30" ht="21.75" customHeight="1" x14ac:dyDescent="0.2">
      <c r="A28" s="50" t="s">
        <v>38</v>
      </c>
      <c r="B28" s="50"/>
      <c r="C28" s="50"/>
      <c r="E28" s="51">
        <v>10000</v>
      </c>
      <c r="F28" s="51"/>
      <c r="H28" s="9">
        <v>12411506</v>
      </c>
      <c r="J28" s="9">
        <v>4286606.4000000004</v>
      </c>
      <c r="L28" s="9">
        <v>0</v>
      </c>
      <c r="N28" s="9">
        <v>0</v>
      </c>
      <c r="P28" s="9">
        <v>0</v>
      </c>
      <c r="R28" s="9">
        <v>0</v>
      </c>
      <c r="T28" s="9">
        <v>10000</v>
      </c>
      <c r="V28" s="9">
        <v>432</v>
      </c>
      <c r="X28" s="9">
        <v>12411506</v>
      </c>
      <c r="Z28" s="9">
        <v>4286606.4000000004</v>
      </c>
      <c r="AB28" s="26">
        <f t="shared" si="0"/>
        <v>1.1359883753045608E-7</v>
      </c>
      <c r="AD28" s="24">
        <f t="shared" si="1"/>
        <v>0</v>
      </c>
    </row>
    <row r="29" spans="1:30" ht="21.75" customHeight="1" x14ac:dyDescent="0.2">
      <c r="A29" s="50" t="s">
        <v>39</v>
      </c>
      <c r="B29" s="50"/>
      <c r="C29" s="50"/>
      <c r="E29" s="51">
        <v>10000</v>
      </c>
      <c r="F29" s="51"/>
      <c r="H29" s="9">
        <v>11110300</v>
      </c>
      <c r="J29" s="9">
        <v>10914970</v>
      </c>
      <c r="L29" s="9">
        <v>0</v>
      </c>
      <c r="N29" s="9">
        <v>0</v>
      </c>
      <c r="P29" s="9">
        <v>0</v>
      </c>
      <c r="R29" s="9">
        <v>0</v>
      </c>
      <c r="T29" s="9">
        <v>10000</v>
      </c>
      <c r="V29" s="9">
        <v>1100</v>
      </c>
      <c r="X29" s="9">
        <v>11110300</v>
      </c>
      <c r="Z29" s="9">
        <v>10914970</v>
      </c>
      <c r="AB29" s="26">
        <f t="shared" si="0"/>
        <v>2.89256299267365E-7</v>
      </c>
      <c r="AD29" s="24">
        <f t="shared" si="1"/>
        <v>0</v>
      </c>
    </row>
    <row r="30" spans="1:30" ht="21.75" customHeight="1" x14ac:dyDescent="0.2">
      <c r="A30" s="50" t="s">
        <v>40</v>
      </c>
      <c r="B30" s="50"/>
      <c r="C30" s="50"/>
      <c r="E30" s="51">
        <v>29700000</v>
      </c>
      <c r="F30" s="51"/>
      <c r="H30" s="9">
        <v>39942405959</v>
      </c>
      <c r="J30" s="9">
        <v>48302016741</v>
      </c>
      <c r="L30" s="9">
        <v>0</v>
      </c>
      <c r="N30" s="9">
        <v>0</v>
      </c>
      <c r="P30" s="9">
        <v>0</v>
      </c>
      <c r="R30" s="9">
        <v>0</v>
      </c>
      <c r="T30" s="9">
        <v>29700000</v>
      </c>
      <c r="V30" s="9">
        <v>1639</v>
      </c>
      <c r="X30" s="9">
        <v>39942405959</v>
      </c>
      <c r="Z30" s="9">
        <v>48302016741</v>
      </c>
      <c r="AB30" s="26">
        <f t="shared" si="0"/>
        <v>1.2800459011478704E-3</v>
      </c>
      <c r="AD30" s="24">
        <f t="shared" si="1"/>
        <v>0</v>
      </c>
    </row>
    <row r="31" spans="1:30" ht="21.75" customHeight="1" x14ac:dyDescent="0.2">
      <c r="A31" s="50" t="s">
        <v>41</v>
      </c>
      <c r="B31" s="50"/>
      <c r="C31" s="50"/>
      <c r="E31" s="51">
        <v>4500000</v>
      </c>
      <c r="F31" s="51"/>
      <c r="H31" s="9">
        <v>51090492742</v>
      </c>
      <c r="J31" s="9">
        <v>60637619700</v>
      </c>
      <c r="L31" s="9">
        <v>0</v>
      </c>
      <c r="N31" s="9">
        <v>0</v>
      </c>
      <c r="P31" s="9">
        <v>0</v>
      </c>
      <c r="R31" s="9">
        <v>0</v>
      </c>
      <c r="T31" s="9">
        <v>4500000</v>
      </c>
      <c r="V31" s="9">
        <v>13580</v>
      </c>
      <c r="X31" s="9">
        <v>51090492742</v>
      </c>
      <c r="Z31" s="9">
        <v>60637619700</v>
      </c>
      <c r="AB31" s="26">
        <f t="shared" si="0"/>
        <v>1.6069502225662432E-3</v>
      </c>
      <c r="AD31" s="24">
        <f t="shared" si="1"/>
        <v>0</v>
      </c>
    </row>
    <row r="32" spans="1:30" ht="21.75" customHeight="1" x14ac:dyDescent="0.2">
      <c r="A32" s="50" t="s">
        <v>42</v>
      </c>
      <c r="B32" s="50"/>
      <c r="C32" s="50"/>
      <c r="E32" s="51">
        <v>10000</v>
      </c>
      <c r="F32" s="51"/>
      <c r="H32" s="9">
        <v>9608908</v>
      </c>
      <c r="J32" s="9">
        <v>4276683.7</v>
      </c>
      <c r="L32" s="9">
        <v>0</v>
      </c>
      <c r="N32" s="9">
        <v>0</v>
      </c>
      <c r="P32" s="9">
        <v>0</v>
      </c>
      <c r="R32" s="9">
        <v>0</v>
      </c>
      <c r="T32" s="9">
        <v>10000</v>
      </c>
      <c r="V32" s="9">
        <v>431</v>
      </c>
      <c r="X32" s="9">
        <v>9608908</v>
      </c>
      <c r="Z32" s="9">
        <v>4276683.7</v>
      </c>
      <c r="AB32" s="26">
        <f t="shared" si="0"/>
        <v>1.1333587725839483E-7</v>
      </c>
      <c r="AD32" s="24">
        <f t="shared" si="1"/>
        <v>0</v>
      </c>
    </row>
    <row r="33" spans="1:30" ht="21.75" customHeight="1" x14ac:dyDescent="0.2">
      <c r="A33" s="50" t="s">
        <v>43</v>
      </c>
      <c r="B33" s="50"/>
      <c r="C33" s="50"/>
      <c r="E33" s="51">
        <v>10000</v>
      </c>
      <c r="F33" s="51"/>
      <c r="H33" s="9">
        <v>7607052</v>
      </c>
      <c r="J33" s="9">
        <v>4316374.5</v>
      </c>
      <c r="L33" s="9">
        <v>0</v>
      </c>
      <c r="N33" s="9">
        <v>0</v>
      </c>
      <c r="P33" s="9">
        <v>0</v>
      </c>
      <c r="R33" s="9">
        <v>0</v>
      </c>
      <c r="T33" s="9">
        <v>10000</v>
      </c>
      <c r="V33" s="9">
        <v>435</v>
      </c>
      <c r="X33" s="9">
        <v>7607052</v>
      </c>
      <c r="Z33" s="9">
        <v>4316374.5</v>
      </c>
      <c r="AB33" s="26">
        <f t="shared" si="0"/>
        <v>1.1438771834663979E-7</v>
      </c>
      <c r="AD33" s="24">
        <f t="shared" si="1"/>
        <v>0</v>
      </c>
    </row>
    <row r="34" spans="1:30" ht="21.75" customHeight="1" x14ac:dyDescent="0.2">
      <c r="A34" s="50" t="s">
        <v>44</v>
      </c>
      <c r="B34" s="50"/>
      <c r="C34" s="50"/>
      <c r="E34" s="51">
        <v>10000</v>
      </c>
      <c r="F34" s="51"/>
      <c r="H34" s="9">
        <v>12621321</v>
      </c>
      <c r="J34" s="9">
        <v>12066003.199999999</v>
      </c>
      <c r="L34" s="9">
        <v>0</v>
      </c>
      <c r="N34" s="9">
        <v>0</v>
      </c>
      <c r="P34" s="9">
        <v>0</v>
      </c>
      <c r="R34" s="9">
        <v>0</v>
      </c>
      <c r="T34" s="9">
        <v>10000</v>
      </c>
      <c r="V34" s="9">
        <v>1216</v>
      </c>
      <c r="X34" s="9">
        <v>12621321</v>
      </c>
      <c r="Z34" s="9">
        <v>12066003.199999999</v>
      </c>
      <c r="AB34" s="26">
        <f t="shared" si="0"/>
        <v>3.1975969082646893E-7</v>
      </c>
      <c r="AD34" s="24">
        <f t="shared" si="1"/>
        <v>0</v>
      </c>
    </row>
    <row r="35" spans="1:30" ht="21.75" customHeight="1" x14ac:dyDescent="0.2">
      <c r="A35" s="50" t="s">
        <v>45</v>
      </c>
      <c r="B35" s="50"/>
      <c r="C35" s="50"/>
      <c r="E35" s="51">
        <v>10000</v>
      </c>
      <c r="F35" s="51"/>
      <c r="H35" s="9">
        <v>10509744</v>
      </c>
      <c r="J35" s="9">
        <v>6876431.0999999996</v>
      </c>
      <c r="L35" s="9">
        <v>0</v>
      </c>
      <c r="N35" s="9">
        <v>0</v>
      </c>
      <c r="P35" s="9">
        <v>0</v>
      </c>
      <c r="R35" s="9">
        <v>0</v>
      </c>
      <c r="T35" s="9">
        <v>10000</v>
      </c>
      <c r="V35" s="9">
        <v>693</v>
      </c>
      <c r="X35" s="9">
        <v>10509744</v>
      </c>
      <c r="Z35" s="9">
        <v>6876431.0999999996</v>
      </c>
      <c r="AB35" s="26">
        <f t="shared" si="0"/>
        <v>1.8223146853843993E-7</v>
      </c>
      <c r="AD35" s="24">
        <f t="shared" si="1"/>
        <v>0</v>
      </c>
    </row>
    <row r="36" spans="1:30" ht="21.75" customHeight="1" x14ac:dyDescent="0.2">
      <c r="A36" s="50" t="s">
        <v>46</v>
      </c>
      <c r="B36" s="50"/>
      <c r="C36" s="50"/>
      <c r="E36" s="51">
        <v>10000</v>
      </c>
      <c r="F36" s="51"/>
      <c r="H36" s="9">
        <v>12211320</v>
      </c>
      <c r="J36" s="9">
        <v>11688940.6</v>
      </c>
      <c r="L36" s="9">
        <v>0</v>
      </c>
      <c r="N36" s="9">
        <v>0</v>
      </c>
      <c r="P36" s="9">
        <v>0</v>
      </c>
      <c r="R36" s="9">
        <v>0</v>
      </c>
      <c r="T36" s="9">
        <v>10000</v>
      </c>
      <c r="V36" s="9">
        <v>1178</v>
      </c>
      <c r="X36" s="9">
        <v>12211320</v>
      </c>
      <c r="Z36" s="9">
        <v>11688940.6</v>
      </c>
      <c r="AB36" s="26">
        <f t="shared" si="0"/>
        <v>3.0976720048814176E-7</v>
      </c>
      <c r="AD36" s="24">
        <f t="shared" si="1"/>
        <v>0</v>
      </c>
    </row>
    <row r="37" spans="1:30" ht="21.75" customHeight="1" x14ac:dyDescent="0.2">
      <c r="A37" s="50" t="s">
        <v>47</v>
      </c>
      <c r="B37" s="50"/>
      <c r="C37" s="50"/>
      <c r="E37" s="51">
        <v>10000</v>
      </c>
      <c r="F37" s="51"/>
      <c r="H37" s="9">
        <v>21820230</v>
      </c>
      <c r="J37" s="9">
        <v>19736250.300000001</v>
      </c>
      <c r="L37" s="9">
        <v>0</v>
      </c>
      <c r="N37" s="9">
        <v>0</v>
      </c>
      <c r="P37" s="9">
        <v>0</v>
      </c>
      <c r="R37" s="9">
        <v>0</v>
      </c>
      <c r="T37" s="9">
        <v>10000</v>
      </c>
      <c r="V37" s="9">
        <v>1989</v>
      </c>
      <c r="X37" s="9">
        <v>21820230</v>
      </c>
      <c r="Z37" s="9">
        <v>19736250.300000001</v>
      </c>
      <c r="AB37" s="26">
        <f t="shared" si="0"/>
        <v>5.230279811298082E-7</v>
      </c>
      <c r="AD37" s="24">
        <f t="shared" si="1"/>
        <v>0</v>
      </c>
    </row>
    <row r="38" spans="1:30" ht="21.75" customHeight="1" x14ac:dyDescent="0.2">
      <c r="A38" s="50" t="s">
        <v>48</v>
      </c>
      <c r="B38" s="50"/>
      <c r="C38" s="50"/>
      <c r="E38" s="51">
        <v>10000</v>
      </c>
      <c r="F38" s="51"/>
      <c r="H38" s="9">
        <v>13512528</v>
      </c>
      <c r="J38" s="9">
        <v>12909432.699999999</v>
      </c>
      <c r="L38" s="9">
        <v>0</v>
      </c>
      <c r="N38" s="9">
        <v>0</v>
      </c>
      <c r="P38" s="9">
        <v>0</v>
      </c>
      <c r="R38" s="9">
        <v>0</v>
      </c>
      <c r="T38" s="9">
        <v>10000</v>
      </c>
      <c r="V38" s="9">
        <v>1301</v>
      </c>
      <c r="X38" s="9">
        <v>13512528</v>
      </c>
      <c r="Z38" s="9">
        <v>12909432.699999999</v>
      </c>
      <c r="AB38" s="26">
        <f t="shared" si="0"/>
        <v>3.4211131395167443E-7</v>
      </c>
      <c r="AD38" s="24">
        <f t="shared" si="1"/>
        <v>0</v>
      </c>
    </row>
    <row r="39" spans="1:30" ht="21.75" customHeight="1" x14ac:dyDescent="0.2">
      <c r="A39" s="50" t="s">
        <v>49</v>
      </c>
      <c r="B39" s="50"/>
      <c r="C39" s="50"/>
      <c r="E39" s="51">
        <v>10000</v>
      </c>
      <c r="F39" s="51"/>
      <c r="H39" s="9">
        <v>9612416</v>
      </c>
      <c r="J39" s="9">
        <v>5973465.4000000004</v>
      </c>
      <c r="L39" s="9">
        <v>0</v>
      </c>
      <c r="N39" s="9">
        <v>0</v>
      </c>
      <c r="P39" s="9">
        <v>0</v>
      </c>
      <c r="R39" s="9">
        <v>0</v>
      </c>
      <c r="T39" s="9">
        <v>10000</v>
      </c>
      <c r="V39" s="9">
        <v>602</v>
      </c>
      <c r="X39" s="9">
        <v>9612416</v>
      </c>
      <c r="Z39" s="9">
        <v>5973465.4000000004</v>
      </c>
      <c r="AB39" s="26">
        <f t="shared" si="0"/>
        <v>1.5830208378086704E-7</v>
      </c>
      <c r="AD39" s="24">
        <f t="shared" si="1"/>
        <v>0</v>
      </c>
    </row>
    <row r="40" spans="1:30" ht="21.75" customHeight="1" x14ac:dyDescent="0.2">
      <c r="A40" s="50" t="s">
        <v>50</v>
      </c>
      <c r="B40" s="50"/>
      <c r="C40" s="50"/>
      <c r="E40" s="51">
        <v>10000</v>
      </c>
      <c r="F40" s="51"/>
      <c r="H40" s="9">
        <v>14012992</v>
      </c>
      <c r="J40" s="9">
        <v>13385722.300000001</v>
      </c>
      <c r="L40" s="9">
        <v>0</v>
      </c>
      <c r="N40" s="9">
        <v>0</v>
      </c>
      <c r="P40" s="9">
        <v>0</v>
      </c>
      <c r="R40" s="9">
        <v>0</v>
      </c>
      <c r="T40" s="9">
        <v>10000</v>
      </c>
      <c r="V40" s="9">
        <v>1349</v>
      </c>
      <c r="X40" s="9">
        <v>14012992</v>
      </c>
      <c r="Z40" s="9">
        <v>13385722.300000001</v>
      </c>
      <c r="AB40" s="26">
        <f t="shared" si="0"/>
        <v>3.5473340701061398E-7</v>
      </c>
      <c r="AD40" s="24">
        <f t="shared" si="1"/>
        <v>0</v>
      </c>
    </row>
    <row r="41" spans="1:30" ht="21.75" customHeight="1" x14ac:dyDescent="0.2">
      <c r="A41" s="50" t="s">
        <v>51</v>
      </c>
      <c r="B41" s="50"/>
      <c r="C41" s="50"/>
      <c r="E41" s="51">
        <v>10000</v>
      </c>
      <c r="F41" s="51"/>
      <c r="H41" s="9">
        <v>7506960</v>
      </c>
      <c r="J41" s="9">
        <v>5824624.9000000004</v>
      </c>
      <c r="L41" s="9">
        <v>0</v>
      </c>
      <c r="N41" s="9">
        <v>0</v>
      </c>
      <c r="P41" s="9">
        <v>0</v>
      </c>
      <c r="R41" s="9">
        <v>0</v>
      </c>
      <c r="T41" s="9">
        <v>10000</v>
      </c>
      <c r="V41" s="9">
        <v>587</v>
      </c>
      <c r="X41" s="9">
        <v>7506960</v>
      </c>
      <c r="Z41" s="9">
        <v>5824624.9000000004</v>
      </c>
      <c r="AB41" s="26">
        <f t="shared" si="0"/>
        <v>1.5435767969994841E-7</v>
      </c>
      <c r="AD41" s="24">
        <f t="shared" si="1"/>
        <v>0</v>
      </c>
    </row>
    <row r="42" spans="1:30" ht="21.75" customHeight="1" x14ac:dyDescent="0.2">
      <c r="A42" s="50" t="s">
        <v>52</v>
      </c>
      <c r="B42" s="50"/>
      <c r="C42" s="50"/>
      <c r="E42" s="51">
        <v>10000</v>
      </c>
      <c r="F42" s="51"/>
      <c r="H42" s="9">
        <v>10109372</v>
      </c>
      <c r="J42" s="9">
        <v>9714323.3000000007</v>
      </c>
      <c r="L42" s="9">
        <v>0</v>
      </c>
      <c r="N42" s="9">
        <v>0</v>
      </c>
      <c r="P42" s="9">
        <v>0</v>
      </c>
      <c r="R42" s="9">
        <v>0</v>
      </c>
      <c r="T42" s="9">
        <v>10000</v>
      </c>
      <c r="V42" s="9">
        <v>979</v>
      </c>
      <c r="X42" s="9">
        <v>10109372</v>
      </c>
      <c r="Z42" s="9">
        <v>9714323.3000000007</v>
      </c>
      <c r="AB42" s="26">
        <f t="shared" si="0"/>
        <v>2.5743810634795485E-7</v>
      </c>
      <c r="AD42" s="24">
        <f t="shared" si="1"/>
        <v>0</v>
      </c>
    </row>
    <row r="43" spans="1:30" ht="21.75" customHeight="1" x14ac:dyDescent="0.2">
      <c r="A43" s="50" t="s">
        <v>53</v>
      </c>
      <c r="B43" s="50"/>
      <c r="C43" s="50"/>
      <c r="E43" s="51">
        <v>10000</v>
      </c>
      <c r="F43" s="51"/>
      <c r="H43" s="9">
        <v>13919476</v>
      </c>
      <c r="J43" s="9">
        <v>12562138.199999999</v>
      </c>
      <c r="L43" s="9">
        <v>0</v>
      </c>
      <c r="N43" s="9">
        <v>0</v>
      </c>
      <c r="P43" s="9">
        <v>0</v>
      </c>
      <c r="R43" s="9">
        <v>0</v>
      </c>
      <c r="T43" s="9">
        <v>10000</v>
      </c>
      <c r="V43" s="9">
        <v>1266</v>
      </c>
      <c r="X43" s="9">
        <v>13919476</v>
      </c>
      <c r="Z43" s="9">
        <v>12562138.199999999</v>
      </c>
      <c r="AB43" s="26">
        <f t="shared" si="0"/>
        <v>3.3290770442953095E-7</v>
      </c>
      <c r="AD43" s="24">
        <f t="shared" si="1"/>
        <v>0</v>
      </c>
    </row>
    <row r="44" spans="1:30" ht="21.75" customHeight="1" x14ac:dyDescent="0.2">
      <c r="A44" s="50" t="s">
        <v>54</v>
      </c>
      <c r="B44" s="50"/>
      <c r="C44" s="50"/>
      <c r="E44" s="51">
        <v>10000</v>
      </c>
      <c r="F44" s="51"/>
      <c r="H44" s="9">
        <v>7607052</v>
      </c>
      <c r="J44" s="9">
        <v>4286606.4000000004</v>
      </c>
      <c r="L44" s="9">
        <v>0</v>
      </c>
      <c r="N44" s="9">
        <v>0</v>
      </c>
      <c r="P44" s="9">
        <v>0</v>
      </c>
      <c r="R44" s="9">
        <v>0</v>
      </c>
      <c r="T44" s="9">
        <v>10000</v>
      </c>
      <c r="V44" s="9">
        <v>432</v>
      </c>
      <c r="X44" s="9">
        <v>7607052</v>
      </c>
      <c r="Z44" s="9">
        <v>4286606.4000000004</v>
      </c>
      <c r="AB44" s="26">
        <f t="shared" si="0"/>
        <v>1.1359883753045608E-7</v>
      </c>
      <c r="AD44" s="24">
        <f t="shared" si="1"/>
        <v>0</v>
      </c>
    </row>
    <row r="45" spans="1:30" ht="21.75" customHeight="1" x14ac:dyDescent="0.2">
      <c r="A45" s="50" t="s">
        <v>55</v>
      </c>
      <c r="B45" s="50"/>
      <c r="C45" s="50"/>
      <c r="E45" s="51">
        <v>10000</v>
      </c>
      <c r="F45" s="51"/>
      <c r="H45" s="9">
        <v>8808166</v>
      </c>
      <c r="J45" s="9">
        <v>5080422.4000000004</v>
      </c>
      <c r="L45" s="9">
        <v>0</v>
      </c>
      <c r="N45" s="9">
        <v>0</v>
      </c>
      <c r="P45" s="9">
        <v>0</v>
      </c>
      <c r="R45" s="9">
        <v>0</v>
      </c>
      <c r="T45" s="9">
        <v>10000</v>
      </c>
      <c r="V45" s="9">
        <v>512</v>
      </c>
      <c r="X45" s="9">
        <v>8808166</v>
      </c>
      <c r="Z45" s="9">
        <v>5080422.4000000004</v>
      </c>
      <c r="AB45" s="26">
        <f t="shared" si="0"/>
        <v>1.3463565929535536E-7</v>
      </c>
      <c r="AD45" s="24">
        <f t="shared" si="1"/>
        <v>0</v>
      </c>
    </row>
    <row r="46" spans="1:30" ht="21.75" customHeight="1" x14ac:dyDescent="0.2">
      <c r="A46" s="50" t="s">
        <v>56</v>
      </c>
      <c r="B46" s="50"/>
      <c r="C46" s="50"/>
      <c r="E46" s="51">
        <v>10000</v>
      </c>
      <c r="F46" s="51"/>
      <c r="H46" s="9">
        <v>7206680</v>
      </c>
      <c r="J46" s="9">
        <v>4306451.8</v>
      </c>
      <c r="L46" s="9">
        <v>0</v>
      </c>
      <c r="N46" s="9">
        <v>0</v>
      </c>
      <c r="P46" s="9">
        <v>0</v>
      </c>
      <c r="R46" s="9">
        <v>0</v>
      </c>
      <c r="T46" s="9">
        <v>10000</v>
      </c>
      <c r="V46" s="9">
        <v>434</v>
      </c>
      <c r="X46" s="9">
        <v>7206680</v>
      </c>
      <c r="Z46" s="9">
        <v>4306451.8</v>
      </c>
      <c r="AB46" s="26">
        <f t="shared" si="0"/>
        <v>1.1412475807457854E-7</v>
      </c>
      <c r="AD46" s="24">
        <f t="shared" si="1"/>
        <v>0</v>
      </c>
    </row>
    <row r="47" spans="1:30" ht="21.75" customHeight="1" x14ac:dyDescent="0.2">
      <c r="A47" s="50" t="s">
        <v>57</v>
      </c>
      <c r="B47" s="50"/>
      <c r="C47" s="50"/>
      <c r="E47" s="51">
        <v>10000</v>
      </c>
      <c r="F47" s="51"/>
      <c r="H47" s="9">
        <v>12611692</v>
      </c>
      <c r="J47" s="9">
        <v>12016389.699999999</v>
      </c>
      <c r="L47" s="9">
        <v>0</v>
      </c>
      <c r="N47" s="9">
        <v>0</v>
      </c>
      <c r="P47" s="9">
        <v>0</v>
      </c>
      <c r="R47" s="9">
        <v>0</v>
      </c>
      <c r="T47" s="9">
        <v>10000</v>
      </c>
      <c r="V47" s="9">
        <v>1211</v>
      </c>
      <c r="X47" s="9">
        <v>12611692</v>
      </c>
      <c r="Z47" s="9">
        <v>12016389.699999999</v>
      </c>
      <c r="AB47" s="26">
        <f t="shared" si="0"/>
        <v>3.1844488946616271E-7</v>
      </c>
      <c r="AD47" s="24">
        <f t="shared" si="1"/>
        <v>0</v>
      </c>
    </row>
    <row r="48" spans="1:30" ht="21.75" customHeight="1" x14ac:dyDescent="0.2">
      <c r="A48" s="50" t="s">
        <v>58</v>
      </c>
      <c r="B48" s="50"/>
      <c r="C48" s="50"/>
      <c r="E48" s="51">
        <v>2400000</v>
      </c>
      <c r="F48" s="51"/>
      <c r="H48" s="9">
        <v>29490322434</v>
      </c>
      <c r="J48" s="9">
        <v>25005204000</v>
      </c>
      <c r="L48" s="9">
        <v>0</v>
      </c>
      <c r="N48" s="9">
        <v>0</v>
      </c>
      <c r="P48" s="9">
        <v>0</v>
      </c>
      <c r="R48" s="9">
        <v>0</v>
      </c>
      <c r="T48" s="9">
        <v>2400000</v>
      </c>
      <c r="V48" s="9">
        <v>10500</v>
      </c>
      <c r="X48" s="9">
        <v>29490322434</v>
      </c>
      <c r="Z48" s="9">
        <v>25005204000</v>
      </c>
      <c r="AB48" s="26">
        <f t="shared" si="0"/>
        <v>6.6265988559432705E-4</v>
      </c>
      <c r="AD48" s="24">
        <f t="shared" si="1"/>
        <v>0</v>
      </c>
    </row>
    <row r="49" spans="1:30" ht="21.75" customHeight="1" x14ac:dyDescent="0.2">
      <c r="A49" s="50" t="s">
        <v>59</v>
      </c>
      <c r="B49" s="50"/>
      <c r="C49" s="50"/>
      <c r="E49" s="51">
        <v>5872208</v>
      </c>
      <c r="F49" s="51"/>
      <c r="H49" s="9">
        <v>6171417565</v>
      </c>
      <c r="J49" s="9">
        <v>19793693381.8475</v>
      </c>
      <c r="L49" s="9">
        <v>0</v>
      </c>
      <c r="N49" s="9">
        <v>0</v>
      </c>
      <c r="P49" s="9">
        <v>0</v>
      </c>
      <c r="R49" s="9">
        <v>0</v>
      </c>
      <c r="T49" s="9">
        <v>5872208</v>
      </c>
      <c r="V49" s="9">
        <v>3397</v>
      </c>
      <c r="X49" s="9">
        <v>6171417565</v>
      </c>
      <c r="Z49" s="9">
        <v>19793693381.8475</v>
      </c>
      <c r="AB49" s="26">
        <f t="shared" si="0"/>
        <v>5.2455027329128179E-4</v>
      </c>
      <c r="AD49" s="24">
        <f t="shared" si="1"/>
        <v>0</v>
      </c>
    </row>
    <row r="50" spans="1:30" ht="21.75" customHeight="1" x14ac:dyDescent="0.2">
      <c r="A50" s="50" t="s">
        <v>60</v>
      </c>
      <c r="B50" s="50"/>
      <c r="C50" s="50"/>
      <c r="E50" s="51">
        <v>303003995</v>
      </c>
      <c r="F50" s="51"/>
      <c r="H50" s="9">
        <v>500150239820</v>
      </c>
      <c r="J50" s="9">
        <v>539086560994.73901</v>
      </c>
      <c r="L50" s="9">
        <v>0</v>
      </c>
      <c r="N50" s="9">
        <v>0</v>
      </c>
      <c r="P50" s="9">
        <v>0</v>
      </c>
      <c r="R50" s="9">
        <v>0</v>
      </c>
      <c r="T50" s="9">
        <v>303003995</v>
      </c>
      <c r="V50" s="9">
        <v>1828</v>
      </c>
      <c r="X50" s="9">
        <v>500150239820</v>
      </c>
      <c r="Z50" s="9">
        <v>549609723088.89203</v>
      </c>
      <c r="AB50" s="26">
        <f t="shared" si="0"/>
        <v>1.4565140769242074E-2</v>
      </c>
      <c r="AD50" s="24">
        <f t="shared" si="1"/>
        <v>0</v>
      </c>
    </row>
    <row r="51" spans="1:30" ht="21.75" customHeight="1" x14ac:dyDescent="0.2">
      <c r="A51" s="50" t="s">
        <v>61</v>
      </c>
      <c r="B51" s="50"/>
      <c r="C51" s="50"/>
      <c r="E51" s="51">
        <v>750000</v>
      </c>
      <c r="F51" s="51"/>
      <c r="H51" s="9">
        <v>6271538220</v>
      </c>
      <c r="J51" s="9">
        <v>7315510575</v>
      </c>
      <c r="L51" s="9">
        <v>0</v>
      </c>
      <c r="N51" s="9">
        <v>0</v>
      </c>
      <c r="P51" s="9">
        <v>0</v>
      </c>
      <c r="R51" s="9">
        <v>0</v>
      </c>
      <c r="T51" s="9">
        <v>750000</v>
      </c>
      <c r="V51" s="9">
        <v>9830</v>
      </c>
      <c r="X51" s="9">
        <v>6271538220</v>
      </c>
      <c r="Z51" s="9">
        <v>7315510575</v>
      </c>
      <c r="AB51" s="26">
        <f t="shared" si="0"/>
        <v>1.9386746057714987E-4</v>
      </c>
      <c r="AD51" s="24">
        <f t="shared" si="1"/>
        <v>0</v>
      </c>
    </row>
    <row r="52" spans="1:30" ht="21.75" customHeight="1" x14ac:dyDescent="0.2">
      <c r="A52" s="50" t="s">
        <v>62</v>
      </c>
      <c r="B52" s="50"/>
      <c r="C52" s="50"/>
      <c r="E52" s="51">
        <v>1466666</v>
      </c>
      <c r="F52" s="51"/>
      <c r="H52" s="9">
        <v>4460131306</v>
      </c>
      <c r="J52" s="9">
        <v>5167872113.6328201</v>
      </c>
      <c r="L52" s="9">
        <v>0</v>
      </c>
      <c r="N52" s="9">
        <v>0</v>
      </c>
      <c r="P52" s="9">
        <v>0</v>
      </c>
      <c r="R52" s="9">
        <v>0</v>
      </c>
      <c r="T52" s="9">
        <v>1466666</v>
      </c>
      <c r="V52" s="9">
        <v>3551</v>
      </c>
      <c r="X52" s="9">
        <v>4460131306</v>
      </c>
      <c r="Z52" s="9">
        <v>5167872113.6328201</v>
      </c>
      <c r="AB52" s="26">
        <f t="shared" si="0"/>
        <v>1.3695315357499334E-4</v>
      </c>
      <c r="AD52" s="24">
        <f t="shared" si="1"/>
        <v>0</v>
      </c>
    </row>
    <row r="53" spans="1:30" ht="21.75" customHeight="1" x14ac:dyDescent="0.2">
      <c r="A53" s="50" t="s">
        <v>63</v>
      </c>
      <c r="B53" s="50"/>
      <c r="C53" s="50"/>
      <c r="E53" s="51">
        <v>6522863</v>
      </c>
      <c r="F53" s="51"/>
      <c r="H53" s="9">
        <v>98379943961</v>
      </c>
      <c r="J53" s="9">
        <v>88672445385.436996</v>
      </c>
      <c r="L53" s="9">
        <v>0</v>
      </c>
      <c r="N53" s="9">
        <v>0</v>
      </c>
      <c r="P53" s="9">
        <v>0</v>
      </c>
      <c r="R53" s="9">
        <v>0</v>
      </c>
      <c r="T53" s="9">
        <v>6522863</v>
      </c>
      <c r="V53" s="9">
        <v>13700</v>
      </c>
      <c r="X53" s="9">
        <v>98379943961</v>
      </c>
      <c r="Z53" s="9">
        <v>88672445385.436996</v>
      </c>
      <c r="AB53" s="26">
        <f t="shared" si="0"/>
        <v>2.3498977458645369E-3</v>
      </c>
      <c r="AD53" s="24">
        <f t="shared" si="1"/>
        <v>0</v>
      </c>
    </row>
    <row r="54" spans="1:30" ht="21.75" customHeight="1" x14ac:dyDescent="0.2">
      <c r="A54" s="52" t="s">
        <v>64</v>
      </c>
      <c r="B54" s="52"/>
      <c r="C54" s="52"/>
      <c r="D54" s="12"/>
      <c r="E54" s="51">
        <v>258000</v>
      </c>
      <c r="F54" s="51"/>
      <c r="H54" s="13">
        <v>4268255509</v>
      </c>
      <c r="J54" s="13">
        <v>3962967616.8000002</v>
      </c>
      <c r="L54" s="9">
        <v>0</v>
      </c>
      <c r="N54" s="13">
        <v>0</v>
      </c>
      <c r="P54" s="9">
        <v>0</v>
      </c>
      <c r="R54" s="13">
        <v>0</v>
      </c>
      <c r="T54" s="9">
        <v>258000</v>
      </c>
      <c r="V54" s="9">
        <v>15480</v>
      </c>
      <c r="X54" s="13">
        <v>4268255509</v>
      </c>
      <c r="Z54" s="13">
        <v>3962967616.8000002</v>
      </c>
      <c r="AB54" s="26">
        <f t="shared" si="0"/>
        <v>1.0502212529690665E-4</v>
      </c>
      <c r="AD54" s="24">
        <f t="shared" si="1"/>
        <v>0</v>
      </c>
    </row>
    <row r="55" spans="1:30" ht="21.75" customHeight="1" x14ac:dyDescent="0.2">
      <c r="A55" s="53" t="s">
        <v>65</v>
      </c>
      <c r="B55" s="53"/>
      <c r="C55" s="53"/>
      <c r="D55" s="53"/>
      <c r="F55" s="9"/>
      <c r="H55" s="15">
        <f>SUM(H9:H54)</f>
        <v>1295751247543</v>
      </c>
      <c r="J55" s="15">
        <f>SUM(J9:J54)</f>
        <v>1257032689084.0039</v>
      </c>
      <c r="L55" s="9"/>
      <c r="N55" s="15">
        <v>0</v>
      </c>
      <c r="P55" s="9"/>
      <c r="R55" s="15">
        <v>0</v>
      </c>
      <c r="T55" s="9"/>
      <c r="V55" s="9"/>
      <c r="X55" s="15">
        <f>SUM(X9:X54)</f>
        <v>1295751247543</v>
      </c>
      <c r="Z55" s="15">
        <f>SUM(Z9:Z54)</f>
        <v>1267555851178.157</v>
      </c>
      <c r="AB55" s="27">
        <f>SUM(AB9:AB54)</f>
        <v>3.359134423882873E-2</v>
      </c>
    </row>
    <row r="58" spans="1:30" x14ac:dyDescent="0.2">
      <c r="H58" s="22">
        <v>1295751247543</v>
      </c>
      <c r="I58" s="22"/>
      <c r="J58" s="22">
        <v>1257032689084</v>
      </c>
      <c r="X58" s="22">
        <v>1295751247543</v>
      </c>
      <c r="Y58" s="22"/>
      <c r="Z58" s="22">
        <v>1267555851161</v>
      </c>
    </row>
    <row r="59" spans="1:30" x14ac:dyDescent="0.2">
      <c r="H59" s="23">
        <f>H58-H55</f>
        <v>0</v>
      </c>
      <c r="J59" s="23">
        <f>J58-J55</f>
        <v>-3.90625E-3</v>
      </c>
      <c r="X59" s="23">
        <f>X58-X55</f>
        <v>0</v>
      </c>
      <c r="Z59" s="23">
        <f>Z58-Z55</f>
        <v>-17.156982421875</v>
      </c>
    </row>
  </sheetData>
  <mergeCells count="106">
    <mergeCell ref="A52:C52"/>
    <mergeCell ref="E52:F52"/>
    <mergeCell ref="A53:C53"/>
    <mergeCell ref="E53:F53"/>
    <mergeCell ref="A54:C54"/>
    <mergeCell ref="E54:F54"/>
    <mergeCell ref="A55:D55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scale="56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view="pageBreakPreview" zoomScaleNormal="100" zoomScaleSheetLayoutView="100" workbookViewId="0">
      <selection activeCell="Y8" sqref="Y8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ht="21.75" customHeight="1" x14ac:dyDescent="0.2">
      <c r="A2" s="44" t="s">
        <v>184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7.35" customHeight="1" x14ac:dyDescent="0.2"/>
    <row r="5" spans="1:25" ht="14.45" customHeight="1" x14ac:dyDescent="0.2">
      <c r="A5" s="45" t="s">
        <v>256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5" ht="7.35" customHeight="1" x14ac:dyDescent="0.2"/>
    <row r="7" spans="1:25" ht="14.45" customHeight="1" x14ac:dyDescent="0.2">
      <c r="E7" s="46" t="s">
        <v>203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Y7" s="2" t="s">
        <v>204</v>
      </c>
    </row>
    <row r="8" spans="1:25" ht="42" x14ac:dyDescent="0.2">
      <c r="A8" s="2" t="s">
        <v>257</v>
      </c>
      <c r="C8" s="2" t="s">
        <v>258</v>
      </c>
      <c r="E8" s="17" t="s">
        <v>70</v>
      </c>
      <c r="F8" s="3"/>
      <c r="G8" s="17" t="s">
        <v>13</v>
      </c>
      <c r="H8" s="3"/>
      <c r="I8" s="17" t="s">
        <v>69</v>
      </c>
      <c r="J8" s="3"/>
      <c r="K8" s="17" t="s">
        <v>259</v>
      </c>
      <c r="L8" s="3"/>
      <c r="M8" s="17" t="s">
        <v>260</v>
      </c>
      <c r="N8" s="3"/>
      <c r="O8" s="17" t="s">
        <v>261</v>
      </c>
      <c r="P8" s="3"/>
      <c r="Q8" s="17" t="s">
        <v>262</v>
      </c>
      <c r="R8" s="3"/>
      <c r="S8" s="17" t="s">
        <v>263</v>
      </c>
      <c r="T8" s="3"/>
      <c r="U8" s="17" t="s">
        <v>264</v>
      </c>
      <c r="V8" s="3"/>
      <c r="W8" s="17" t="s">
        <v>265</v>
      </c>
      <c r="Y8" s="17" t="s">
        <v>265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scale="6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90"/>
  <sheetViews>
    <sheetView rightToLeft="1" view="pageBreakPreview" topLeftCell="A69" zoomScaleNormal="100" zoomScaleSheetLayoutView="100" workbookViewId="0">
      <selection activeCell="I81" sqref="I81:I84"/>
    </sheetView>
  </sheetViews>
  <sheetFormatPr defaultRowHeight="12.75" x14ac:dyDescent="0.2"/>
  <cols>
    <col min="1" max="1" width="28.7109375" bestFit="1" customWidth="1"/>
    <col min="2" max="2" width="1.28515625" customWidth="1"/>
    <col min="3" max="3" width="12.140625" bestFit="1" customWidth="1"/>
    <col min="4" max="4" width="1.28515625" customWidth="1"/>
    <col min="5" max="5" width="19" bestFit="1" customWidth="1"/>
    <col min="6" max="6" width="1.28515625" customWidth="1"/>
    <col min="7" max="7" width="18.7109375" bestFit="1" customWidth="1"/>
    <col min="8" max="8" width="1.28515625" customWidth="1"/>
    <col min="9" max="9" width="26.28515625" bestFit="1" customWidth="1"/>
    <col min="10" max="10" width="1.28515625" customWidth="1"/>
    <col min="11" max="11" width="12.140625" bestFit="1" customWidth="1"/>
    <col min="12" max="12" width="1.28515625" customWidth="1"/>
    <col min="13" max="13" width="19" bestFit="1" customWidth="1"/>
    <col min="14" max="14" width="1.28515625" customWidth="1"/>
    <col min="15" max="15" width="18.7109375" bestFit="1" customWidth="1"/>
    <col min="16" max="16" width="1.28515625" customWidth="1"/>
    <col min="17" max="17" width="26.28515625" bestFit="1" customWidth="1"/>
  </cols>
  <sheetData>
    <row r="1" spans="1:17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21.75" customHeight="1" x14ac:dyDescent="0.2">
      <c r="A2" s="44" t="s">
        <v>184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14.45" customHeight="1" x14ac:dyDescent="0.2"/>
    <row r="5" spans="1:17" ht="14.45" customHeight="1" x14ac:dyDescent="0.2">
      <c r="A5" s="45" t="s">
        <v>266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ht="14.45" customHeight="1" x14ac:dyDescent="0.2">
      <c r="A6" s="46" t="s">
        <v>187</v>
      </c>
      <c r="C6" s="46" t="s">
        <v>203</v>
      </c>
      <c r="D6" s="46"/>
      <c r="E6" s="46"/>
      <c r="F6" s="46"/>
      <c r="G6" s="46"/>
      <c r="H6" s="46"/>
      <c r="I6" s="46"/>
      <c r="K6" s="46" t="s">
        <v>204</v>
      </c>
      <c r="L6" s="46"/>
      <c r="M6" s="46"/>
      <c r="N6" s="46"/>
      <c r="O6" s="46"/>
      <c r="P6" s="46"/>
      <c r="Q6" s="46"/>
    </row>
    <row r="7" spans="1:17" ht="29.1" customHeight="1" x14ac:dyDescent="0.2">
      <c r="A7" s="46"/>
      <c r="C7" s="17" t="s">
        <v>13</v>
      </c>
      <c r="D7" s="3"/>
      <c r="E7" s="17" t="s">
        <v>15</v>
      </c>
      <c r="F7" s="3"/>
      <c r="G7" s="17" t="s">
        <v>254</v>
      </c>
      <c r="H7" s="3"/>
      <c r="I7" s="17" t="s">
        <v>267</v>
      </c>
      <c r="K7" s="17" t="s">
        <v>13</v>
      </c>
      <c r="L7" s="3"/>
      <c r="M7" s="17" t="s">
        <v>15</v>
      </c>
      <c r="N7" s="3"/>
      <c r="O7" s="17" t="s">
        <v>254</v>
      </c>
      <c r="P7" s="3"/>
      <c r="Q7" s="17" t="s">
        <v>267</v>
      </c>
    </row>
    <row r="8" spans="1:17" ht="21.75" customHeight="1" x14ac:dyDescent="0.2">
      <c r="A8" s="5" t="s">
        <v>22</v>
      </c>
      <c r="C8" s="6">
        <v>4400011</v>
      </c>
      <c r="E8" s="6">
        <v>26850893327</v>
      </c>
      <c r="G8" s="6">
        <v>26850893327</v>
      </c>
      <c r="I8" s="6">
        <v>0</v>
      </c>
      <c r="K8" s="6">
        <v>4400011</v>
      </c>
      <c r="M8" s="6">
        <v>26850893327</v>
      </c>
      <c r="O8" s="6">
        <v>26850893327</v>
      </c>
      <c r="Q8" s="6">
        <v>0</v>
      </c>
    </row>
    <row r="9" spans="1:17" ht="21.75" customHeight="1" x14ac:dyDescent="0.2">
      <c r="A9" s="8" t="s">
        <v>41</v>
      </c>
      <c r="C9" s="9">
        <v>4500000</v>
      </c>
      <c r="E9" s="9">
        <v>60637619700</v>
      </c>
      <c r="G9" s="9">
        <v>60637619700</v>
      </c>
      <c r="I9" s="9">
        <v>0</v>
      </c>
      <c r="K9" s="9">
        <v>4500000</v>
      </c>
      <c r="M9" s="9">
        <v>60637619700</v>
      </c>
      <c r="O9" s="9">
        <v>60637619700</v>
      </c>
      <c r="Q9" s="9">
        <v>0</v>
      </c>
    </row>
    <row r="10" spans="1:17" ht="21.75" customHeight="1" x14ac:dyDescent="0.2">
      <c r="A10" s="8" t="s">
        <v>63</v>
      </c>
      <c r="C10" s="9">
        <v>6522863</v>
      </c>
      <c r="E10" s="9">
        <v>88672445385</v>
      </c>
      <c r="G10" s="9">
        <v>88672445385</v>
      </c>
      <c r="I10" s="9">
        <v>0</v>
      </c>
      <c r="K10" s="9">
        <v>6522863</v>
      </c>
      <c r="M10" s="9">
        <v>88672445385</v>
      </c>
      <c r="O10" s="9">
        <v>88672445385</v>
      </c>
      <c r="Q10" s="9">
        <v>0</v>
      </c>
    </row>
    <row r="11" spans="1:17" ht="21.75" customHeight="1" x14ac:dyDescent="0.2">
      <c r="A11" s="8" t="s">
        <v>23</v>
      </c>
      <c r="C11" s="9">
        <v>6700000</v>
      </c>
      <c r="E11" s="9">
        <v>46138570460</v>
      </c>
      <c r="G11" s="9">
        <v>46138570460</v>
      </c>
      <c r="I11" s="9">
        <v>0</v>
      </c>
      <c r="K11" s="9">
        <v>6700000</v>
      </c>
      <c r="M11" s="9">
        <v>46138570460</v>
      </c>
      <c r="O11" s="9">
        <v>46138570460</v>
      </c>
      <c r="Q11" s="9">
        <v>0</v>
      </c>
    </row>
    <row r="12" spans="1:17" ht="21.75" customHeight="1" x14ac:dyDescent="0.2">
      <c r="A12" s="8" t="s">
        <v>26</v>
      </c>
      <c r="C12" s="9">
        <v>1245721</v>
      </c>
      <c r="E12" s="9">
        <v>16108745427</v>
      </c>
      <c r="G12" s="9">
        <v>16108745427</v>
      </c>
      <c r="I12" s="9">
        <v>0</v>
      </c>
      <c r="K12" s="9">
        <v>1245721</v>
      </c>
      <c r="M12" s="9">
        <v>16108745427</v>
      </c>
      <c r="O12" s="9">
        <v>16108745427</v>
      </c>
      <c r="Q12" s="9">
        <v>0</v>
      </c>
    </row>
    <row r="13" spans="1:17" ht="21.75" customHeight="1" x14ac:dyDescent="0.2">
      <c r="A13" s="8" t="s">
        <v>28</v>
      </c>
      <c r="C13" s="9">
        <v>1000000</v>
      </c>
      <c r="E13" s="9">
        <v>60260557100</v>
      </c>
      <c r="G13" s="9">
        <v>60260557100</v>
      </c>
      <c r="I13" s="9">
        <v>0</v>
      </c>
      <c r="K13" s="9">
        <v>1000000</v>
      </c>
      <c r="M13" s="9">
        <v>60260557100</v>
      </c>
      <c r="O13" s="9">
        <v>60260557100</v>
      </c>
      <c r="Q13" s="9">
        <v>0</v>
      </c>
    </row>
    <row r="14" spans="1:17" ht="21.75" customHeight="1" x14ac:dyDescent="0.2">
      <c r="A14" s="8" t="s">
        <v>20</v>
      </c>
      <c r="C14" s="9">
        <v>112475463</v>
      </c>
      <c r="E14" s="9">
        <v>97432062156</v>
      </c>
      <c r="G14" s="9">
        <v>97432062156</v>
      </c>
      <c r="I14" s="9">
        <v>0</v>
      </c>
      <c r="K14" s="9">
        <v>112475463</v>
      </c>
      <c r="M14" s="9">
        <v>97432062156</v>
      </c>
      <c r="O14" s="9">
        <v>97432062156</v>
      </c>
      <c r="Q14" s="9">
        <v>0</v>
      </c>
    </row>
    <row r="15" spans="1:17" ht="21.75" customHeight="1" x14ac:dyDescent="0.2">
      <c r="A15" s="8" t="s">
        <v>58</v>
      </c>
      <c r="C15" s="9">
        <v>2400000</v>
      </c>
      <c r="E15" s="9">
        <v>25005204000</v>
      </c>
      <c r="G15" s="9">
        <v>25005204000</v>
      </c>
      <c r="I15" s="9">
        <v>0</v>
      </c>
      <c r="K15" s="9">
        <v>2400000</v>
      </c>
      <c r="M15" s="9">
        <v>25005204000</v>
      </c>
      <c r="O15" s="9">
        <v>25005204000</v>
      </c>
      <c r="Q15" s="9">
        <v>0</v>
      </c>
    </row>
    <row r="16" spans="1:17" ht="21.75" customHeight="1" x14ac:dyDescent="0.2">
      <c r="A16" s="8" t="s">
        <v>33</v>
      </c>
      <c r="C16" s="9">
        <v>800000</v>
      </c>
      <c r="E16" s="9">
        <v>15058689520</v>
      </c>
      <c r="G16" s="9">
        <v>15058689520</v>
      </c>
      <c r="I16" s="9">
        <v>0</v>
      </c>
      <c r="K16" s="9">
        <v>800000</v>
      </c>
      <c r="M16" s="9">
        <v>15058689520</v>
      </c>
      <c r="O16" s="9">
        <v>15058689520</v>
      </c>
      <c r="Q16" s="9">
        <v>0</v>
      </c>
    </row>
    <row r="17" spans="1:17" ht="21.75" customHeight="1" x14ac:dyDescent="0.2">
      <c r="A17" s="8" t="s">
        <v>60</v>
      </c>
      <c r="C17" s="9">
        <v>303003995</v>
      </c>
      <c r="E17" s="9">
        <v>549609723088</v>
      </c>
      <c r="G17" s="9">
        <v>539086560994</v>
      </c>
      <c r="I17" s="9">
        <v>10523162094</v>
      </c>
      <c r="K17" s="9">
        <v>303003995</v>
      </c>
      <c r="M17" s="9">
        <v>549609723088</v>
      </c>
      <c r="O17" s="9">
        <v>539086560994</v>
      </c>
      <c r="Q17" s="9">
        <v>10523162094</v>
      </c>
    </row>
    <row r="18" spans="1:17" ht="21.75" customHeight="1" x14ac:dyDescent="0.2">
      <c r="A18" s="8" t="s">
        <v>29</v>
      </c>
      <c r="C18" s="9">
        <v>3751000</v>
      </c>
      <c r="E18" s="9">
        <v>21736507856</v>
      </c>
      <c r="G18" s="9">
        <v>21736507856</v>
      </c>
      <c r="I18" s="9">
        <v>0</v>
      </c>
      <c r="K18" s="9">
        <v>3751000</v>
      </c>
      <c r="M18" s="9">
        <v>21736507856</v>
      </c>
      <c r="O18" s="9">
        <v>21736507856</v>
      </c>
      <c r="Q18" s="9">
        <v>0</v>
      </c>
    </row>
    <row r="19" spans="1:17" ht="21.75" customHeight="1" x14ac:dyDescent="0.2">
      <c r="A19" s="8" t="s">
        <v>24</v>
      </c>
      <c r="C19" s="9">
        <v>13760101</v>
      </c>
      <c r="E19" s="9">
        <v>42217349916</v>
      </c>
      <c r="G19" s="9">
        <v>42217349916</v>
      </c>
      <c r="I19" s="9">
        <v>0</v>
      </c>
      <c r="K19" s="9">
        <v>13760101</v>
      </c>
      <c r="M19" s="9">
        <v>42217349916</v>
      </c>
      <c r="O19" s="9">
        <v>42217349916</v>
      </c>
      <c r="Q19" s="9">
        <v>0</v>
      </c>
    </row>
    <row r="20" spans="1:17" ht="21.75" customHeight="1" x14ac:dyDescent="0.2">
      <c r="A20" s="8" t="s">
        <v>27</v>
      </c>
      <c r="C20" s="9">
        <v>587904</v>
      </c>
      <c r="E20" s="9">
        <v>26601193294</v>
      </c>
      <c r="G20" s="9">
        <v>26601193294</v>
      </c>
      <c r="I20" s="9">
        <v>0</v>
      </c>
      <c r="K20" s="9">
        <v>587904</v>
      </c>
      <c r="M20" s="9">
        <v>26601193294</v>
      </c>
      <c r="O20" s="9">
        <v>26601193294</v>
      </c>
      <c r="Q20" s="9">
        <v>0</v>
      </c>
    </row>
    <row r="21" spans="1:17" ht="21.75" customHeight="1" x14ac:dyDescent="0.2">
      <c r="A21" s="8" t="s">
        <v>30</v>
      </c>
      <c r="C21" s="9">
        <v>16387520</v>
      </c>
      <c r="E21" s="9">
        <v>28879259779</v>
      </c>
      <c r="G21" s="9">
        <v>28879259779</v>
      </c>
      <c r="I21" s="9">
        <v>0</v>
      </c>
      <c r="K21" s="9">
        <v>16387520</v>
      </c>
      <c r="M21" s="9">
        <v>28879259779</v>
      </c>
      <c r="O21" s="9">
        <v>28879259779</v>
      </c>
      <c r="Q21" s="9">
        <v>0</v>
      </c>
    </row>
    <row r="22" spans="1:17" ht="21.75" customHeight="1" x14ac:dyDescent="0.2">
      <c r="A22" s="8" t="s">
        <v>42</v>
      </c>
      <c r="C22" s="9">
        <v>10000</v>
      </c>
      <c r="E22" s="9">
        <v>4276683</v>
      </c>
      <c r="G22" s="9">
        <v>4276683</v>
      </c>
      <c r="I22" s="9">
        <v>0</v>
      </c>
      <c r="K22" s="9">
        <v>10000</v>
      </c>
      <c r="M22" s="9">
        <v>4276683</v>
      </c>
      <c r="O22" s="9">
        <v>4276683</v>
      </c>
      <c r="Q22" s="9">
        <v>0</v>
      </c>
    </row>
    <row r="23" spans="1:17" ht="21.75" customHeight="1" x14ac:dyDescent="0.2">
      <c r="A23" s="8" t="s">
        <v>43</v>
      </c>
      <c r="C23" s="9">
        <v>10000</v>
      </c>
      <c r="E23" s="9">
        <v>4316374</v>
      </c>
      <c r="G23" s="9">
        <v>4316374</v>
      </c>
      <c r="I23" s="9">
        <v>0</v>
      </c>
      <c r="K23" s="9">
        <v>10000</v>
      </c>
      <c r="M23" s="9">
        <v>4316374</v>
      </c>
      <c r="O23" s="9">
        <v>4316374</v>
      </c>
      <c r="Q23" s="9">
        <v>0</v>
      </c>
    </row>
    <row r="24" spans="1:17" ht="21.75" customHeight="1" x14ac:dyDescent="0.2">
      <c r="A24" s="8" t="s">
        <v>44</v>
      </c>
      <c r="C24" s="9">
        <v>10000</v>
      </c>
      <c r="E24" s="9">
        <v>12066003</v>
      </c>
      <c r="G24" s="9">
        <v>12066003</v>
      </c>
      <c r="I24" s="9">
        <v>0</v>
      </c>
      <c r="K24" s="9">
        <v>10000</v>
      </c>
      <c r="M24" s="9">
        <v>12066003</v>
      </c>
      <c r="O24" s="9">
        <v>12066003</v>
      </c>
      <c r="Q24" s="9">
        <v>0</v>
      </c>
    </row>
    <row r="25" spans="1:17" ht="21.75" customHeight="1" x14ac:dyDescent="0.2">
      <c r="A25" s="8" t="s">
        <v>45</v>
      </c>
      <c r="C25" s="9">
        <v>10000</v>
      </c>
      <c r="E25" s="9">
        <v>6876431</v>
      </c>
      <c r="G25" s="9">
        <v>6876431</v>
      </c>
      <c r="I25" s="9">
        <v>0</v>
      </c>
      <c r="K25" s="9">
        <v>10000</v>
      </c>
      <c r="M25" s="9">
        <v>6876431</v>
      </c>
      <c r="O25" s="9">
        <v>6876431</v>
      </c>
      <c r="Q25" s="9">
        <v>0</v>
      </c>
    </row>
    <row r="26" spans="1:17" ht="21.75" customHeight="1" x14ac:dyDescent="0.2">
      <c r="A26" s="8" t="s">
        <v>46</v>
      </c>
      <c r="C26" s="9">
        <v>10000</v>
      </c>
      <c r="E26" s="9">
        <v>11688940</v>
      </c>
      <c r="G26" s="9">
        <v>11688940</v>
      </c>
      <c r="I26" s="9">
        <v>0</v>
      </c>
      <c r="K26" s="9">
        <v>10000</v>
      </c>
      <c r="M26" s="9">
        <v>11688940</v>
      </c>
      <c r="O26" s="9">
        <v>11688940</v>
      </c>
      <c r="Q26" s="9">
        <v>0</v>
      </c>
    </row>
    <row r="27" spans="1:17" ht="21.75" customHeight="1" x14ac:dyDescent="0.2">
      <c r="A27" s="8" t="s">
        <v>47</v>
      </c>
      <c r="C27" s="9">
        <v>10000</v>
      </c>
      <c r="E27" s="9">
        <v>19736250</v>
      </c>
      <c r="G27" s="9">
        <v>19736250</v>
      </c>
      <c r="I27" s="9">
        <v>0</v>
      </c>
      <c r="K27" s="9">
        <v>10000</v>
      </c>
      <c r="M27" s="9">
        <v>19736250</v>
      </c>
      <c r="O27" s="9">
        <v>19736250</v>
      </c>
      <c r="Q27" s="9">
        <v>0</v>
      </c>
    </row>
    <row r="28" spans="1:17" ht="21.75" customHeight="1" x14ac:dyDescent="0.2">
      <c r="A28" s="8" t="s">
        <v>35</v>
      </c>
      <c r="C28" s="9">
        <v>10000</v>
      </c>
      <c r="E28" s="9">
        <v>6836740</v>
      </c>
      <c r="G28" s="9">
        <v>6836740</v>
      </c>
      <c r="I28" s="9">
        <v>0</v>
      </c>
      <c r="K28" s="9">
        <v>10000</v>
      </c>
      <c r="M28" s="9">
        <v>6836740</v>
      </c>
      <c r="O28" s="9">
        <v>6836740</v>
      </c>
      <c r="Q28" s="9">
        <v>0</v>
      </c>
    </row>
    <row r="29" spans="1:17" ht="21.75" customHeight="1" x14ac:dyDescent="0.2">
      <c r="A29" s="8" t="s">
        <v>48</v>
      </c>
      <c r="C29" s="9">
        <v>10000</v>
      </c>
      <c r="E29" s="9">
        <v>12909432</v>
      </c>
      <c r="G29" s="9">
        <v>12909432</v>
      </c>
      <c r="I29" s="9">
        <v>0</v>
      </c>
      <c r="K29" s="9">
        <v>10000</v>
      </c>
      <c r="M29" s="9">
        <v>12909432</v>
      </c>
      <c r="O29" s="9">
        <v>12909432</v>
      </c>
      <c r="Q29" s="9">
        <v>0</v>
      </c>
    </row>
    <row r="30" spans="1:17" ht="21.75" customHeight="1" x14ac:dyDescent="0.2">
      <c r="A30" s="8" t="s">
        <v>49</v>
      </c>
      <c r="C30" s="9">
        <v>10000</v>
      </c>
      <c r="E30" s="9">
        <v>5973465</v>
      </c>
      <c r="G30" s="9">
        <v>5973465</v>
      </c>
      <c r="I30" s="9">
        <v>0</v>
      </c>
      <c r="K30" s="9">
        <v>10000</v>
      </c>
      <c r="M30" s="9">
        <v>5973465</v>
      </c>
      <c r="O30" s="9">
        <v>5973465</v>
      </c>
      <c r="Q30" s="9">
        <v>0</v>
      </c>
    </row>
    <row r="31" spans="1:17" ht="21.75" customHeight="1" x14ac:dyDescent="0.2">
      <c r="A31" s="8" t="s">
        <v>50</v>
      </c>
      <c r="C31" s="9">
        <v>10000</v>
      </c>
      <c r="E31" s="9">
        <v>13385722</v>
      </c>
      <c r="G31" s="9">
        <v>13385722</v>
      </c>
      <c r="I31" s="9">
        <v>0</v>
      </c>
      <c r="K31" s="9">
        <v>10000</v>
      </c>
      <c r="M31" s="9">
        <v>13385722</v>
      </c>
      <c r="O31" s="9">
        <v>13385722</v>
      </c>
      <c r="Q31" s="9">
        <v>0</v>
      </c>
    </row>
    <row r="32" spans="1:17" ht="21.75" customHeight="1" x14ac:dyDescent="0.2">
      <c r="A32" s="8" t="s">
        <v>51</v>
      </c>
      <c r="C32" s="9">
        <v>10000</v>
      </c>
      <c r="E32" s="9">
        <v>5824624</v>
      </c>
      <c r="G32" s="9">
        <v>5824624</v>
      </c>
      <c r="I32" s="9">
        <v>0</v>
      </c>
      <c r="K32" s="9">
        <v>10000</v>
      </c>
      <c r="M32" s="9">
        <v>5824624</v>
      </c>
      <c r="O32" s="9">
        <v>5824624</v>
      </c>
      <c r="Q32" s="9">
        <v>0</v>
      </c>
    </row>
    <row r="33" spans="1:17" ht="21.75" customHeight="1" x14ac:dyDescent="0.2">
      <c r="A33" s="8" t="s">
        <v>52</v>
      </c>
      <c r="C33" s="9">
        <v>10000</v>
      </c>
      <c r="E33" s="9">
        <v>9714323</v>
      </c>
      <c r="G33" s="9">
        <v>9714323</v>
      </c>
      <c r="I33" s="9">
        <v>0</v>
      </c>
      <c r="K33" s="9">
        <v>10000</v>
      </c>
      <c r="M33" s="9">
        <v>9714323</v>
      </c>
      <c r="O33" s="9">
        <v>9714323</v>
      </c>
      <c r="Q33" s="9">
        <v>0</v>
      </c>
    </row>
    <row r="34" spans="1:17" ht="21.75" customHeight="1" x14ac:dyDescent="0.2">
      <c r="A34" s="8" t="s">
        <v>53</v>
      </c>
      <c r="C34" s="9">
        <v>10000</v>
      </c>
      <c r="E34" s="9">
        <v>12562138</v>
      </c>
      <c r="G34" s="9">
        <v>12562138</v>
      </c>
      <c r="I34" s="9">
        <v>0</v>
      </c>
      <c r="K34" s="9">
        <v>10000</v>
      </c>
      <c r="M34" s="9">
        <v>12562138</v>
      </c>
      <c r="O34" s="9">
        <v>12562138</v>
      </c>
      <c r="Q34" s="9">
        <v>0</v>
      </c>
    </row>
    <row r="35" spans="1:17" ht="21.75" customHeight="1" x14ac:dyDescent="0.2">
      <c r="A35" s="8" t="s">
        <v>56</v>
      </c>
      <c r="C35" s="9">
        <v>10000</v>
      </c>
      <c r="E35" s="9">
        <v>4306451</v>
      </c>
      <c r="G35" s="9">
        <v>4306451</v>
      </c>
      <c r="I35" s="9">
        <v>0</v>
      </c>
      <c r="K35" s="9">
        <v>10000</v>
      </c>
      <c r="M35" s="9">
        <v>4306451</v>
      </c>
      <c r="O35" s="9">
        <v>4306451</v>
      </c>
      <c r="Q35" s="9">
        <v>0</v>
      </c>
    </row>
    <row r="36" spans="1:17" ht="21.75" customHeight="1" x14ac:dyDescent="0.2">
      <c r="A36" s="8" t="s">
        <v>37</v>
      </c>
      <c r="C36" s="9">
        <v>10000</v>
      </c>
      <c r="E36" s="9">
        <v>4266761</v>
      </c>
      <c r="G36" s="9">
        <v>4266761</v>
      </c>
      <c r="I36" s="9">
        <v>0</v>
      </c>
      <c r="K36" s="9">
        <v>10000</v>
      </c>
      <c r="M36" s="9">
        <v>4266761</v>
      </c>
      <c r="O36" s="9">
        <v>4266761</v>
      </c>
      <c r="Q36" s="9">
        <v>0</v>
      </c>
    </row>
    <row r="37" spans="1:17" ht="21.75" customHeight="1" x14ac:dyDescent="0.2">
      <c r="A37" s="8" t="s">
        <v>38</v>
      </c>
      <c r="C37" s="9">
        <v>10000</v>
      </c>
      <c r="E37" s="9">
        <v>4286606</v>
      </c>
      <c r="G37" s="9">
        <v>4286606</v>
      </c>
      <c r="I37" s="9">
        <v>0</v>
      </c>
      <c r="K37" s="9">
        <v>10000</v>
      </c>
      <c r="M37" s="9">
        <v>4286606</v>
      </c>
      <c r="O37" s="9">
        <v>4286606</v>
      </c>
      <c r="Q37" s="9">
        <v>0</v>
      </c>
    </row>
    <row r="38" spans="1:17" ht="21.75" customHeight="1" x14ac:dyDescent="0.2">
      <c r="A38" s="8" t="s">
        <v>39</v>
      </c>
      <c r="C38" s="9">
        <v>10000</v>
      </c>
      <c r="E38" s="9">
        <v>10914970</v>
      </c>
      <c r="G38" s="9">
        <v>10914970</v>
      </c>
      <c r="I38" s="9">
        <v>0</v>
      </c>
      <c r="K38" s="9">
        <v>10000</v>
      </c>
      <c r="M38" s="9">
        <v>10914970</v>
      </c>
      <c r="O38" s="9">
        <v>10914970</v>
      </c>
      <c r="Q38" s="9">
        <v>0</v>
      </c>
    </row>
    <row r="39" spans="1:17" ht="21.75" customHeight="1" x14ac:dyDescent="0.2">
      <c r="A39" s="8" t="s">
        <v>54</v>
      </c>
      <c r="C39" s="9">
        <v>10000</v>
      </c>
      <c r="E39" s="9">
        <v>4286606</v>
      </c>
      <c r="G39" s="9">
        <v>4286606</v>
      </c>
      <c r="I39" s="9">
        <v>0</v>
      </c>
      <c r="K39" s="9">
        <v>10000</v>
      </c>
      <c r="M39" s="9">
        <v>4286606</v>
      </c>
      <c r="O39" s="9">
        <v>4286606</v>
      </c>
      <c r="Q39" s="9">
        <v>0</v>
      </c>
    </row>
    <row r="40" spans="1:17" ht="21.75" customHeight="1" x14ac:dyDescent="0.2">
      <c r="A40" s="8" t="s">
        <v>36</v>
      </c>
      <c r="C40" s="9">
        <v>10000</v>
      </c>
      <c r="E40" s="9">
        <v>9148729</v>
      </c>
      <c r="G40" s="9">
        <v>9148729</v>
      </c>
      <c r="I40" s="9">
        <v>0</v>
      </c>
      <c r="K40" s="9">
        <v>10000</v>
      </c>
      <c r="M40" s="9">
        <v>9148729</v>
      </c>
      <c r="O40" s="9">
        <v>9148729</v>
      </c>
      <c r="Q40" s="9">
        <v>0</v>
      </c>
    </row>
    <row r="41" spans="1:17" ht="21.75" customHeight="1" x14ac:dyDescent="0.2">
      <c r="A41" s="8" t="s">
        <v>55</v>
      </c>
      <c r="C41" s="9">
        <v>10000</v>
      </c>
      <c r="E41" s="9">
        <v>5080422</v>
      </c>
      <c r="G41" s="9">
        <v>5080422</v>
      </c>
      <c r="I41" s="9">
        <v>0</v>
      </c>
      <c r="K41" s="9">
        <v>10000</v>
      </c>
      <c r="M41" s="9">
        <v>5080422</v>
      </c>
      <c r="O41" s="9">
        <v>5080422</v>
      </c>
      <c r="Q41" s="9">
        <v>0</v>
      </c>
    </row>
    <row r="42" spans="1:17" ht="21.75" customHeight="1" x14ac:dyDescent="0.2">
      <c r="A42" s="8" t="s">
        <v>57</v>
      </c>
      <c r="C42" s="9">
        <v>10000</v>
      </c>
      <c r="E42" s="9">
        <v>12016389</v>
      </c>
      <c r="G42" s="9">
        <v>12016389</v>
      </c>
      <c r="I42" s="9">
        <v>0</v>
      </c>
      <c r="K42" s="9">
        <v>10000</v>
      </c>
      <c r="M42" s="9">
        <v>12016389</v>
      </c>
      <c r="O42" s="9">
        <v>12016389</v>
      </c>
      <c r="Q42" s="9">
        <v>0</v>
      </c>
    </row>
    <row r="43" spans="1:17" ht="21.75" customHeight="1" x14ac:dyDescent="0.2">
      <c r="A43" s="8" t="s">
        <v>40</v>
      </c>
      <c r="C43" s="9">
        <v>29700000</v>
      </c>
      <c r="E43" s="9">
        <v>48302016741</v>
      </c>
      <c r="G43" s="9">
        <v>48302016741</v>
      </c>
      <c r="I43" s="9">
        <v>0</v>
      </c>
      <c r="K43" s="9">
        <v>29700000</v>
      </c>
      <c r="M43" s="9">
        <v>48302016741</v>
      </c>
      <c r="O43" s="9">
        <v>48302016741</v>
      </c>
      <c r="Q43" s="9">
        <v>0</v>
      </c>
    </row>
    <row r="44" spans="1:17" ht="21.75" customHeight="1" x14ac:dyDescent="0.2">
      <c r="A44" s="8" t="s">
        <v>32</v>
      </c>
      <c r="C44" s="9">
        <v>1169000</v>
      </c>
      <c r="E44" s="9">
        <v>11941825570</v>
      </c>
      <c r="G44" s="9">
        <v>11941825570</v>
      </c>
      <c r="I44" s="9">
        <v>0</v>
      </c>
      <c r="K44" s="9">
        <v>1169000</v>
      </c>
      <c r="M44" s="9">
        <v>11941825570</v>
      </c>
      <c r="O44" s="9">
        <v>11941825570</v>
      </c>
      <c r="Q44" s="9">
        <v>0</v>
      </c>
    </row>
    <row r="45" spans="1:17" ht="21.75" customHeight="1" x14ac:dyDescent="0.2">
      <c r="A45" s="8" t="s">
        <v>59</v>
      </c>
      <c r="C45" s="9">
        <v>5872208</v>
      </c>
      <c r="E45" s="9">
        <v>19793693381</v>
      </c>
      <c r="G45" s="9">
        <v>19793693381</v>
      </c>
      <c r="I45" s="9">
        <v>0</v>
      </c>
      <c r="K45" s="9">
        <v>5872208</v>
      </c>
      <c r="M45" s="9">
        <v>19793693381</v>
      </c>
      <c r="O45" s="9">
        <v>19793693381</v>
      </c>
      <c r="Q45" s="9">
        <v>0</v>
      </c>
    </row>
    <row r="46" spans="1:17" ht="21.75" customHeight="1" x14ac:dyDescent="0.2">
      <c r="A46" s="8" t="s">
        <v>21</v>
      </c>
      <c r="C46" s="9">
        <v>30097</v>
      </c>
      <c r="E46" s="9">
        <v>55517827</v>
      </c>
      <c r="G46" s="9">
        <v>55517827</v>
      </c>
      <c r="I46" s="9">
        <v>0</v>
      </c>
      <c r="K46" s="9">
        <v>30097</v>
      </c>
      <c r="M46" s="9">
        <v>55517827</v>
      </c>
      <c r="O46" s="9">
        <v>55517827</v>
      </c>
      <c r="Q46" s="9">
        <v>0</v>
      </c>
    </row>
    <row r="47" spans="1:17" ht="21.75" customHeight="1" x14ac:dyDescent="0.2">
      <c r="A47" s="8" t="s">
        <v>31</v>
      </c>
      <c r="C47" s="9">
        <v>4588505</v>
      </c>
      <c r="E47" s="9">
        <v>2841094374</v>
      </c>
      <c r="G47" s="9">
        <v>2841094374</v>
      </c>
      <c r="I47" s="9">
        <v>0</v>
      </c>
      <c r="K47" s="9">
        <v>4588505</v>
      </c>
      <c r="M47" s="9">
        <v>2841094374</v>
      </c>
      <c r="O47" s="9">
        <v>2841094374</v>
      </c>
      <c r="Q47" s="9">
        <v>0</v>
      </c>
    </row>
    <row r="48" spans="1:17" ht="21.75" customHeight="1" x14ac:dyDescent="0.2">
      <c r="A48" s="8" t="s">
        <v>34</v>
      </c>
      <c r="C48" s="9">
        <v>563000</v>
      </c>
      <c r="E48" s="9">
        <v>4636778483</v>
      </c>
      <c r="G48" s="9">
        <v>4636778483</v>
      </c>
      <c r="I48" s="9">
        <v>0</v>
      </c>
      <c r="K48" s="9">
        <v>563000</v>
      </c>
      <c r="M48" s="9">
        <v>4636778483</v>
      </c>
      <c r="O48" s="9">
        <v>4636778483</v>
      </c>
      <c r="Q48" s="9">
        <v>0</v>
      </c>
    </row>
    <row r="49" spans="1:17" ht="21.75" customHeight="1" x14ac:dyDescent="0.2">
      <c r="A49" s="8" t="s">
        <v>62</v>
      </c>
      <c r="C49" s="9">
        <v>1466666</v>
      </c>
      <c r="E49" s="9">
        <v>5167872113</v>
      </c>
      <c r="G49" s="9">
        <v>5167872113</v>
      </c>
      <c r="I49" s="9">
        <v>0</v>
      </c>
      <c r="K49" s="9">
        <v>1466666</v>
      </c>
      <c r="M49" s="9">
        <v>5167872113</v>
      </c>
      <c r="O49" s="9">
        <v>5167872113</v>
      </c>
      <c r="Q49" s="9">
        <v>0</v>
      </c>
    </row>
    <row r="50" spans="1:17" ht="21.75" customHeight="1" x14ac:dyDescent="0.2">
      <c r="A50" s="8" t="s">
        <v>25</v>
      </c>
      <c r="C50" s="9">
        <v>980000</v>
      </c>
      <c r="E50" s="9">
        <v>51246776420</v>
      </c>
      <c r="G50" s="9">
        <v>51246776420</v>
      </c>
      <c r="I50" s="9">
        <v>0</v>
      </c>
      <c r="K50" s="9">
        <v>980000</v>
      </c>
      <c r="M50" s="9">
        <v>51246776420</v>
      </c>
      <c r="O50" s="9">
        <v>51246776420</v>
      </c>
      <c r="Q50" s="9">
        <v>0</v>
      </c>
    </row>
    <row r="51" spans="1:17" ht="21.75" customHeight="1" x14ac:dyDescent="0.2">
      <c r="A51" s="8" t="s">
        <v>19</v>
      </c>
      <c r="C51" s="9">
        <v>1675000</v>
      </c>
      <c r="E51" s="9">
        <v>6902502994</v>
      </c>
      <c r="G51" s="9">
        <v>6902502994</v>
      </c>
      <c r="I51" s="9">
        <v>0</v>
      </c>
      <c r="K51" s="9">
        <v>1675000</v>
      </c>
      <c r="M51" s="9">
        <v>6902502994</v>
      </c>
      <c r="O51" s="9">
        <v>6902502994</v>
      </c>
      <c r="Q51" s="9">
        <v>0</v>
      </c>
    </row>
    <row r="52" spans="1:17" ht="21.75" customHeight="1" x14ac:dyDescent="0.2">
      <c r="A52" s="8" t="s">
        <v>94</v>
      </c>
      <c r="C52" s="9">
        <v>3600000</v>
      </c>
      <c r="E52" s="9">
        <v>61551305640</v>
      </c>
      <c r="G52" s="9">
        <v>61551305640</v>
      </c>
      <c r="I52" s="9">
        <v>0</v>
      </c>
      <c r="K52" s="9">
        <v>3600000</v>
      </c>
      <c r="M52" s="9">
        <v>61551305640</v>
      </c>
      <c r="O52" s="9">
        <v>61551305640</v>
      </c>
      <c r="Q52" s="9">
        <v>0</v>
      </c>
    </row>
    <row r="53" spans="1:17" ht="21.75" customHeight="1" x14ac:dyDescent="0.2">
      <c r="A53" s="8" t="s">
        <v>61</v>
      </c>
      <c r="C53" s="9">
        <v>750000</v>
      </c>
      <c r="E53" s="9">
        <v>7315510575</v>
      </c>
      <c r="G53" s="9">
        <v>7315510575</v>
      </c>
      <c r="I53" s="9">
        <v>0</v>
      </c>
      <c r="K53" s="9">
        <v>750000</v>
      </c>
      <c r="M53" s="9">
        <v>7315510575</v>
      </c>
      <c r="O53" s="9">
        <v>7315510575</v>
      </c>
      <c r="Q53" s="9">
        <v>0</v>
      </c>
    </row>
    <row r="54" spans="1:17" ht="21.75" customHeight="1" x14ac:dyDescent="0.2">
      <c r="A54" s="8" t="s">
        <v>64</v>
      </c>
      <c r="C54" s="9">
        <v>258000</v>
      </c>
      <c r="E54" s="9">
        <v>3962967616</v>
      </c>
      <c r="G54" s="9">
        <v>3962967616</v>
      </c>
      <c r="I54" s="9">
        <v>0</v>
      </c>
      <c r="K54" s="9">
        <v>258000</v>
      </c>
      <c r="M54" s="9">
        <v>3962967616</v>
      </c>
      <c r="O54" s="9">
        <v>3962967616</v>
      </c>
      <c r="Q54" s="9">
        <v>0</v>
      </c>
    </row>
    <row r="55" spans="1:17" ht="21.75" customHeight="1" x14ac:dyDescent="0.2">
      <c r="A55" s="8" t="s">
        <v>92</v>
      </c>
      <c r="C55" s="9">
        <v>12880000</v>
      </c>
      <c r="E55" s="9">
        <v>124652640000</v>
      </c>
      <c r="G55" s="9">
        <v>124407900000</v>
      </c>
      <c r="I55" s="9">
        <v>244740000</v>
      </c>
      <c r="K55" s="9">
        <v>12880000</v>
      </c>
      <c r="M55" s="9">
        <v>124652640000</v>
      </c>
      <c r="O55" s="9">
        <v>124407900000</v>
      </c>
      <c r="Q55" s="9">
        <v>244740000</v>
      </c>
    </row>
    <row r="56" spans="1:17" ht="21.75" customHeight="1" x14ac:dyDescent="0.2">
      <c r="A56" s="8" t="s">
        <v>93</v>
      </c>
      <c r="C56" s="9">
        <v>115000</v>
      </c>
      <c r="E56" s="9">
        <v>29631819701</v>
      </c>
      <c r="G56" s="9">
        <v>29631819701</v>
      </c>
      <c r="I56" s="9">
        <v>0</v>
      </c>
      <c r="K56" s="9">
        <v>115000</v>
      </c>
      <c r="M56" s="9">
        <v>29631819701</v>
      </c>
      <c r="O56" s="9">
        <v>29631819701</v>
      </c>
      <c r="Q56" s="9">
        <v>0</v>
      </c>
    </row>
    <row r="57" spans="1:17" ht="21.75" customHeight="1" x14ac:dyDescent="0.2">
      <c r="A57" s="8" t="s">
        <v>99</v>
      </c>
      <c r="C57" s="9">
        <v>14482958</v>
      </c>
      <c r="E57" s="9">
        <v>141932988400</v>
      </c>
      <c r="G57" s="9">
        <v>149999996006</v>
      </c>
      <c r="I57" s="9">
        <v>-8067007606</v>
      </c>
      <c r="K57" s="9">
        <v>14482958</v>
      </c>
      <c r="M57" s="9">
        <v>141932988400</v>
      </c>
      <c r="O57" s="9">
        <v>149999996006</v>
      </c>
      <c r="Q57" s="9">
        <v>-8067007606</v>
      </c>
    </row>
    <row r="58" spans="1:17" ht="21.75" customHeight="1" x14ac:dyDescent="0.2">
      <c r="A58" s="8" t="s">
        <v>96</v>
      </c>
      <c r="C58" s="9">
        <v>1145000</v>
      </c>
      <c r="E58" s="9">
        <v>66215945400</v>
      </c>
      <c r="G58" s="9">
        <v>70713826458</v>
      </c>
      <c r="I58" s="9">
        <v>-4497881057</v>
      </c>
      <c r="K58" s="9">
        <v>1145000</v>
      </c>
      <c r="M58" s="9">
        <v>66215945400</v>
      </c>
      <c r="O58" s="9">
        <v>70713826458</v>
      </c>
      <c r="Q58" s="9">
        <v>-4497881057</v>
      </c>
    </row>
    <row r="59" spans="1:17" ht="21.75" customHeight="1" x14ac:dyDescent="0.2">
      <c r="A59" s="8" t="s">
        <v>97</v>
      </c>
      <c r="C59" s="9">
        <v>10000000</v>
      </c>
      <c r="E59" s="9">
        <v>161306200000</v>
      </c>
      <c r="G59" s="9">
        <v>166549900000</v>
      </c>
      <c r="I59" s="9">
        <v>-5243699999</v>
      </c>
      <c r="K59" s="9">
        <v>10000000</v>
      </c>
      <c r="M59" s="9">
        <v>161306200000</v>
      </c>
      <c r="O59" s="9">
        <v>166549900000</v>
      </c>
      <c r="Q59" s="9">
        <v>-5243699999</v>
      </c>
    </row>
    <row r="60" spans="1:17" ht="21.75" customHeight="1" x14ac:dyDescent="0.2">
      <c r="A60" s="8" t="s">
        <v>98</v>
      </c>
      <c r="C60" s="9">
        <v>2395638</v>
      </c>
      <c r="E60" s="9">
        <v>37671664362</v>
      </c>
      <c r="G60" s="9">
        <v>39999997284</v>
      </c>
      <c r="I60" s="9">
        <v>-2328332921</v>
      </c>
      <c r="K60" s="9">
        <v>2395638</v>
      </c>
      <c r="M60" s="9">
        <v>37671664362</v>
      </c>
      <c r="O60" s="9">
        <v>39999997284</v>
      </c>
      <c r="Q60" s="9">
        <v>-2328332921</v>
      </c>
    </row>
    <row r="61" spans="1:17" ht="21.75" customHeight="1" x14ac:dyDescent="0.2">
      <c r="A61" s="8" t="s">
        <v>119</v>
      </c>
      <c r="C61" s="9">
        <v>1980000</v>
      </c>
      <c r="E61" s="9">
        <v>1978923375000</v>
      </c>
      <c r="G61" s="9">
        <v>1978923375000</v>
      </c>
      <c r="I61" s="9">
        <v>0</v>
      </c>
      <c r="K61" s="9">
        <v>1980000</v>
      </c>
      <c r="M61" s="9">
        <v>1978923375000</v>
      </c>
      <c r="O61" s="9">
        <v>1978923375000</v>
      </c>
      <c r="Q61" s="9">
        <v>0</v>
      </c>
    </row>
    <row r="62" spans="1:17" ht="21.75" customHeight="1" x14ac:dyDescent="0.2">
      <c r="A62" s="8" t="s">
        <v>109</v>
      </c>
      <c r="C62" s="9">
        <v>5420000</v>
      </c>
      <c r="E62" s="9">
        <v>5211741153984</v>
      </c>
      <c r="G62" s="9">
        <v>5169753577150</v>
      </c>
      <c r="I62" s="9">
        <v>41987576834</v>
      </c>
      <c r="K62" s="9">
        <v>5420000</v>
      </c>
      <c r="M62" s="9">
        <v>5211741153984</v>
      </c>
      <c r="O62" s="9">
        <v>5169753577150</v>
      </c>
      <c r="Q62" s="9">
        <v>41987576834</v>
      </c>
    </row>
    <row r="63" spans="1:17" ht="21.75" customHeight="1" x14ac:dyDescent="0.2">
      <c r="A63" s="8" t="s">
        <v>128</v>
      </c>
      <c r="C63" s="9">
        <v>800000</v>
      </c>
      <c r="E63" s="9">
        <v>799565000000</v>
      </c>
      <c r="G63" s="9">
        <v>799565000000</v>
      </c>
      <c r="I63" s="9">
        <v>0</v>
      </c>
      <c r="K63" s="9">
        <v>800000</v>
      </c>
      <c r="M63" s="9">
        <v>799565000000</v>
      </c>
      <c r="O63" s="9">
        <v>799565000000</v>
      </c>
      <c r="Q63" s="9">
        <v>0</v>
      </c>
    </row>
    <row r="64" spans="1:17" ht="21.75" customHeight="1" x14ac:dyDescent="0.2">
      <c r="A64" s="8" t="s">
        <v>122</v>
      </c>
      <c r="C64" s="9">
        <v>480000</v>
      </c>
      <c r="E64" s="9">
        <v>479739000000</v>
      </c>
      <c r="G64" s="9">
        <v>479739000000</v>
      </c>
      <c r="I64" s="9">
        <v>0</v>
      </c>
      <c r="K64" s="9">
        <v>480000</v>
      </c>
      <c r="M64" s="9">
        <v>479739000000</v>
      </c>
      <c r="O64" s="9">
        <v>479739000000</v>
      </c>
      <c r="Q64" s="9">
        <v>0</v>
      </c>
    </row>
    <row r="65" spans="1:17" ht="21.75" customHeight="1" x14ac:dyDescent="0.2">
      <c r="A65" s="8" t="s">
        <v>113</v>
      </c>
      <c r="C65" s="9">
        <v>534464</v>
      </c>
      <c r="E65" s="9">
        <v>423065321078</v>
      </c>
      <c r="G65" s="9">
        <v>408642639678</v>
      </c>
      <c r="I65" s="9">
        <v>14422681400</v>
      </c>
      <c r="K65" s="9">
        <v>534464</v>
      </c>
      <c r="M65" s="9">
        <v>423065321078</v>
      </c>
      <c r="O65" s="9">
        <v>408642639678</v>
      </c>
      <c r="Q65" s="9">
        <v>14422681400</v>
      </c>
    </row>
    <row r="66" spans="1:17" ht="21.75" customHeight="1" x14ac:dyDescent="0.2">
      <c r="A66" s="8" t="s">
        <v>134</v>
      </c>
      <c r="C66" s="9">
        <v>215000</v>
      </c>
      <c r="E66" s="9">
        <v>212250775851</v>
      </c>
      <c r="G66" s="9">
        <v>207562026745</v>
      </c>
      <c r="I66" s="9">
        <v>4688749106</v>
      </c>
      <c r="K66" s="9">
        <v>215000</v>
      </c>
      <c r="M66" s="9">
        <v>212250775851</v>
      </c>
      <c r="O66" s="9">
        <v>207562026745</v>
      </c>
      <c r="Q66" s="9">
        <v>4688749106</v>
      </c>
    </row>
    <row r="67" spans="1:17" ht="21.75" customHeight="1" x14ac:dyDescent="0.2">
      <c r="A67" s="8" t="s">
        <v>131</v>
      </c>
      <c r="C67" s="9">
        <v>355000</v>
      </c>
      <c r="E67" s="9">
        <v>340071835337</v>
      </c>
      <c r="G67" s="9">
        <v>340071835337</v>
      </c>
      <c r="I67" s="9">
        <v>0</v>
      </c>
      <c r="K67" s="9">
        <v>355000</v>
      </c>
      <c r="M67" s="9">
        <v>340071835337</v>
      </c>
      <c r="O67" s="9">
        <v>340071835337</v>
      </c>
      <c r="Q67" s="9">
        <v>0</v>
      </c>
    </row>
    <row r="68" spans="1:17" ht="21.75" customHeight="1" x14ac:dyDescent="0.2">
      <c r="A68" s="8" t="s">
        <v>137</v>
      </c>
      <c r="C68" s="9">
        <v>560000</v>
      </c>
      <c r="E68" s="9">
        <v>521569042540</v>
      </c>
      <c r="G68" s="9">
        <v>537699466850</v>
      </c>
      <c r="I68" s="9">
        <v>-16130424309</v>
      </c>
      <c r="K68" s="9">
        <v>560000</v>
      </c>
      <c r="M68" s="9">
        <v>521569042540</v>
      </c>
      <c r="O68" s="9">
        <v>537699466850</v>
      </c>
      <c r="Q68" s="9">
        <v>-16130424309</v>
      </c>
    </row>
    <row r="69" spans="1:17" ht="21.75" customHeight="1" x14ac:dyDescent="0.2">
      <c r="A69" s="8" t="s">
        <v>125</v>
      </c>
      <c r="C69" s="9">
        <v>1000000</v>
      </c>
      <c r="E69" s="9">
        <v>999456250000</v>
      </c>
      <c r="G69" s="9">
        <v>999456250000</v>
      </c>
      <c r="I69" s="9">
        <v>0</v>
      </c>
      <c r="K69" s="9">
        <v>1000000</v>
      </c>
      <c r="M69" s="9">
        <v>999456250000</v>
      </c>
      <c r="O69" s="9">
        <v>999456250000</v>
      </c>
      <c r="Q69" s="9">
        <v>0</v>
      </c>
    </row>
    <row r="70" spans="1:17" ht="21.75" customHeight="1" x14ac:dyDescent="0.2">
      <c r="A70" s="8" t="s">
        <v>140</v>
      </c>
      <c r="C70" s="9">
        <v>209000</v>
      </c>
      <c r="E70" s="9">
        <v>172690737325</v>
      </c>
      <c r="G70" s="9">
        <v>171744691017</v>
      </c>
      <c r="I70" s="9">
        <v>946046308</v>
      </c>
      <c r="K70" s="9">
        <v>209000</v>
      </c>
      <c r="M70" s="9">
        <v>172690737325</v>
      </c>
      <c r="O70" s="9">
        <v>171744691017</v>
      </c>
      <c r="Q70" s="9">
        <v>946046308</v>
      </c>
    </row>
    <row r="71" spans="1:17" ht="21.75" customHeight="1" x14ac:dyDescent="0.2">
      <c r="A71" s="8" t="s">
        <v>143</v>
      </c>
      <c r="C71" s="9">
        <v>1079237</v>
      </c>
      <c r="E71" s="9">
        <v>882679924275</v>
      </c>
      <c r="G71" s="9">
        <v>877701953764</v>
      </c>
      <c r="I71" s="9">
        <v>4977970511</v>
      </c>
      <c r="K71" s="9">
        <v>1079237</v>
      </c>
      <c r="M71" s="9">
        <v>882679924275</v>
      </c>
      <c r="O71" s="9">
        <v>877701953764</v>
      </c>
      <c r="Q71" s="9">
        <v>4977970511</v>
      </c>
    </row>
    <row r="72" spans="1:17" ht="21.75" customHeight="1" x14ac:dyDescent="0.2">
      <c r="A72" s="8" t="s">
        <v>146</v>
      </c>
      <c r="C72" s="9">
        <v>2682862</v>
      </c>
      <c r="E72" s="9">
        <v>2188907187781</v>
      </c>
      <c r="G72" s="9">
        <v>2177395923870</v>
      </c>
      <c r="I72" s="9">
        <v>11511263911</v>
      </c>
      <c r="K72" s="9">
        <v>2682862</v>
      </c>
      <c r="M72" s="9">
        <v>2188907187781</v>
      </c>
      <c r="O72" s="9">
        <v>2177395923870</v>
      </c>
      <c r="Q72" s="9">
        <v>11511263911</v>
      </c>
    </row>
    <row r="73" spans="1:17" ht="21.75" customHeight="1" x14ac:dyDescent="0.2">
      <c r="A73" s="8" t="s">
        <v>149</v>
      </c>
      <c r="C73" s="9">
        <v>1400000</v>
      </c>
      <c r="E73" s="9">
        <v>1212087768710</v>
      </c>
      <c r="G73" s="9">
        <v>1204599042920</v>
      </c>
      <c r="I73" s="9">
        <v>7488725790</v>
      </c>
      <c r="K73" s="9">
        <v>1400000</v>
      </c>
      <c r="M73" s="9">
        <v>1212087768710</v>
      </c>
      <c r="O73" s="9">
        <v>1204599042920</v>
      </c>
      <c r="Q73" s="9">
        <v>7488725790</v>
      </c>
    </row>
    <row r="74" spans="1:17" ht="21.75" customHeight="1" x14ac:dyDescent="0.2">
      <c r="A74" s="8" t="s">
        <v>152</v>
      </c>
      <c r="C74" s="9">
        <v>2706888</v>
      </c>
      <c r="E74" s="9">
        <v>2174388935473</v>
      </c>
      <c r="G74" s="9">
        <v>2277416592523</v>
      </c>
      <c r="I74" s="9">
        <v>-103027657049</v>
      </c>
      <c r="K74" s="9">
        <v>2706888</v>
      </c>
      <c r="M74" s="9">
        <v>2174388935473</v>
      </c>
      <c r="O74" s="9">
        <v>2277416592523</v>
      </c>
      <c r="Q74" s="9">
        <v>-103027657049</v>
      </c>
    </row>
    <row r="75" spans="1:17" ht="21.75" customHeight="1" x14ac:dyDescent="0.2">
      <c r="A75" s="8" t="s">
        <v>116</v>
      </c>
      <c r="C75" s="9">
        <v>2000000</v>
      </c>
      <c r="E75" s="9">
        <v>1998912500000</v>
      </c>
      <c r="G75" s="9">
        <v>1998912500000</v>
      </c>
      <c r="I75" s="9">
        <v>0</v>
      </c>
      <c r="K75" s="9">
        <v>2000000</v>
      </c>
      <c r="M75" s="9">
        <v>1998912500000</v>
      </c>
      <c r="O75" s="9">
        <v>1998912500000</v>
      </c>
      <c r="Q75" s="9">
        <v>0</v>
      </c>
    </row>
    <row r="76" spans="1:17" ht="21.75" customHeight="1" x14ac:dyDescent="0.2">
      <c r="A76" s="8" t="s">
        <v>155</v>
      </c>
      <c r="C76" s="9">
        <v>2137500</v>
      </c>
      <c r="E76" s="9">
        <v>1717968034163</v>
      </c>
      <c r="G76" s="9">
        <v>1707318390557</v>
      </c>
      <c r="I76" s="9">
        <v>10649643606</v>
      </c>
      <c r="K76" s="9">
        <v>2137500</v>
      </c>
      <c r="M76" s="9">
        <v>1717968034163</v>
      </c>
      <c r="O76" s="9">
        <v>1707318390557</v>
      </c>
      <c r="Q76" s="9">
        <v>10649643606</v>
      </c>
    </row>
    <row r="77" spans="1:17" ht="21.75" customHeight="1" x14ac:dyDescent="0.2">
      <c r="A77" s="8" t="s">
        <v>158</v>
      </c>
      <c r="C77" s="9">
        <v>2000000</v>
      </c>
      <c r="E77" s="9">
        <v>1998912500000</v>
      </c>
      <c r="G77" s="9">
        <v>2000000000000</v>
      </c>
      <c r="I77" s="9">
        <v>-1087499999</v>
      </c>
      <c r="K77" s="9">
        <v>2000000</v>
      </c>
      <c r="M77" s="9">
        <v>1998912500000</v>
      </c>
      <c r="O77" s="9">
        <v>2000000000000</v>
      </c>
      <c r="Q77" s="9">
        <v>-1087499999</v>
      </c>
    </row>
    <row r="78" spans="1:17" ht="21.75" customHeight="1" x14ac:dyDescent="0.2">
      <c r="A78" s="11" t="s">
        <v>268</v>
      </c>
      <c r="C78" s="13">
        <v>325379674</v>
      </c>
      <c r="E78" s="13">
        <v>325133198</v>
      </c>
      <c r="G78" s="13">
        <v>325133198</v>
      </c>
      <c r="I78" s="13">
        <v>0</v>
      </c>
      <c r="K78" s="13">
        <v>325379674</v>
      </c>
      <c r="M78" s="13">
        <v>325133198</v>
      </c>
      <c r="O78" s="13">
        <v>325133198</v>
      </c>
      <c r="Q78" s="13">
        <v>0</v>
      </c>
    </row>
    <row r="79" spans="1:17" ht="21.75" customHeight="1" thickBot="1" x14ac:dyDescent="0.25">
      <c r="A79" s="14" t="s">
        <v>65</v>
      </c>
      <c r="C79" s="15">
        <v>920355275</v>
      </c>
      <c r="E79" s="15">
        <v>25203772889379</v>
      </c>
      <c r="G79" s="15">
        <v>25236714832765</v>
      </c>
      <c r="I79" s="15">
        <v>-32941943380</v>
      </c>
      <c r="K79" s="15">
        <v>920355275</v>
      </c>
      <c r="M79" s="15">
        <v>25203772889379</v>
      </c>
      <c r="O79" s="15">
        <v>25236714832765</v>
      </c>
      <c r="Q79" s="15">
        <v>-32941943380</v>
      </c>
    </row>
    <row r="80" spans="1:17" ht="13.5" thickTop="1" x14ac:dyDescent="0.2"/>
    <row r="81" spans="5:21" x14ac:dyDescent="0.2">
      <c r="I81" s="36">
        <f>SUM(I8:I54)</f>
        <v>10523162094</v>
      </c>
      <c r="Q81" s="36">
        <f>SUM(Q8:Q54)</f>
        <v>10523162094</v>
      </c>
    </row>
    <row r="82" spans="5:21" x14ac:dyDescent="0.2">
      <c r="I82" s="36">
        <f>SUM(I55:I60)</f>
        <v>-19892181583</v>
      </c>
      <c r="Q82" s="36">
        <f>SUM(Q55:Q60)</f>
        <v>-19892181583</v>
      </c>
    </row>
    <row r="83" spans="5:21" x14ac:dyDescent="0.2">
      <c r="I83" s="36">
        <f>SUM(I61:I78)</f>
        <v>-23572923891</v>
      </c>
      <c r="Q83" s="36">
        <f>SUM(Q61:Q78)</f>
        <v>-23572923891</v>
      </c>
    </row>
    <row r="84" spans="5:21" ht="12" customHeight="1" x14ac:dyDescent="0.2">
      <c r="I84" s="36">
        <f>SUM(I81:I83)</f>
        <v>-32941943380</v>
      </c>
      <c r="Q84" s="36">
        <f>SUM(Q81:Q83)</f>
        <v>-32941943380</v>
      </c>
    </row>
    <row r="85" spans="5:21" ht="12" customHeight="1" x14ac:dyDescent="0.2">
      <c r="I85" s="36"/>
    </row>
    <row r="86" spans="5:21" x14ac:dyDescent="0.2">
      <c r="E86" s="35"/>
      <c r="F86" s="35"/>
      <c r="G86" s="35"/>
      <c r="H86" s="35"/>
      <c r="I86" s="36">
        <v>10523162094</v>
      </c>
      <c r="J86" s="35"/>
      <c r="K86" s="35"/>
      <c r="L86" s="35"/>
      <c r="M86" s="35"/>
      <c r="N86" s="35"/>
      <c r="O86" s="35"/>
      <c r="P86" s="35"/>
      <c r="Q86" s="36">
        <v>10523162094</v>
      </c>
      <c r="R86" s="35"/>
      <c r="S86" s="35"/>
      <c r="T86" s="35"/>
      <c r="U86" s="35"/>
    </row>
    <row r="87" spans="5:21" x14ac:dyDescent="0.2">
      <c r="E87" s="35"/>
      <c r="F87" s="35"/>
      <c r="G87" s="35"/>
      <c r="H87" s="35"/>
      <c r="I87" s="36">
        <v>-19892221586</v>
      </c>
      <c r="J87" s="35"/>
      <c r="K87" s="35"/>
      <c r="L87" s="35"/>
      <c r="M87" s="35"/>
      <c r="N87" s="35"/>
      <c r="O87" s="35"/>
      <c r="P87" s="35"/>
      <c r="Q87" s="36">
        <v>-19892221586</v>
      </c>
      <c r="R87" s="35"/>
      <c r="S87" s="35"/>
      <c r="T87" s="35"/>
      <c r="U87" s="35"/>
    </row>
    <row r="88" spans="5:21" x14ac:dyDescent="0.2">
      <c r="E88" s="35"/>
      <c r="F88" s="35"/>
      <c r="G88" s="35"/>
      <c r="H88" s="35"/>
      <c r="I88" s="36">
        <v>-23572923896</v>
      </c>
      <c r="J88" s="35"/>
      <c r="K88" s="35"/>
      <c r="L88" s="35"/>
      <c r="M88" s="35"/>
      <c r="N88" s="35"/>
      <c r="O88" s="35"/>
      <c r="P88" s="35"/>
      <c r="Q88" s="36">
        <v>-23572923896</v>
      </c>
      <c r="R88" s="35"/>
      <c r="S88" s="35"/>
      <c r="T88" s="35"/>
      <c r="U88" s="35"/>
    </row>
    <row r="89" spans="5:21" x14ac:dyDescent="0.2">
      <c r="E89" s="35"/>
      <c r="F89" s="35"/>
      <c r="G89" s="35"/>
      <c r="H89" s="35"/>
      <c r="I89" s="36">
        <f>SUM(I86:I88)</f>
        <v>-32941983388</v>
      </c>
      <c r="J89" s="35"/>
      <c r="K89" s="35"/>
      <c r="L89" s="35"/>
      <c r="M89" s="35"/>
      <c r="N89" s="35"/>
      <c r="O89" s="35"/>
      <c r="P89" s="35"/>
      <c r="Q89" s="36">
        <f>SUM(Q86:Q88)</f>
        <v>-32941983388</v>
      </c>
      <c r="R89" s="35"/>
      <c r="S89" s="35"/>
      <c r="T89" s="35"/>
      <c r="U89" s="35"/>
    </row>
    <row r="90" spans="5:21" x14ac:dyDescent="0.2">
      <c r="E90" s="35"/>
      <c r="F90" s="35"/>
      <c r="G90" s="35"/>
      <c r="H90" s="35"/>
      <c r="I90" s="36">
        <f>I89-I79</f>
        <v>-40008</v>
      </c>
      <c r="J90" s="35"/>
      <c r="K90" s="35"/>
      <c r="L90" s="35"/>
      <c r="M90" s="35"/>
      <c r="N90" s="35"/>
      <c r="O90" s="35"/>
      <c r="P90" s="35"/>
      <c r="Q90" s="36">
        <f>Q89-Q79</f>
        <v>-40008</v>
      </c>
      <c r="R90" s="35"/>
      <c r="S90" s="35"/>
      <c r="T90" s="35"/>
      <c r="U90" s="35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62"/>
  <sheetViews>
    <sheetView rightToLeft="1" view="pageBreakPreview" zoomScaleNormal="100" zoomScaleSheetLayoutView="100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</row>
    <row r="2" spans="1:49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</row>
    <row r="3" spans="1:49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</row>
    <row r="4" spans="1:49" ht="14.45" customHeight="1" x14ac:dyDescent="0.2"/>
    <row r="5" spans="1:49" ht="14.45" customHeight="1" x14ac:dyDescent="0.2">
      <c r="A5" s="45" t="s">
        <v>66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</row>
    <row r="6" spans="1:49" ht="14.45" customHeight="1" x14ac:dyDescent="0.2">
      <c r="I6" s="46" t="s">
        <v>7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C6" s="46" t="s">
        <v>9</v>
      </c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46" t="s">
        <v>67</v>
      </c>
      <c r="B8" s="46"/>
      <c r="C8" s="46"/>
      <c r="D8" s="46"/>
      <c r="E8" s="46"/>
      <c r="F8" s="46"/>
      <c r="G8" s="46"/>
      <c r="I8" s="46" t="s">
        <v>68</v>
      </c>
      <c r="J8" s="46"/>
      <c r="K8" s="46"/>
      <c r="M8" s="46" t="s">
        <v>69</v>
      </c>
      <c r="N8" s="46"/>
      <c r="O8" s="46"/>
      <c r="Q8" s="46" t="s">
        <v>70</v>
      </c>
      <c r="R8" s="46"/>
      <c r="S8" s="46"/>
      <c r="T8" s="46"/>
      <c r="U8" s="46"/>
      <c r="W8" s="46" t="s">
        <v>71</v>
      </c>
      <c r="X8" s="46"/>
      <c r="Y8" s="46"/>
      <c r="Z8" s="46"/>
      <c r="AA8" s="46"/>
      <c r="AC8" s="46" t="s">
        <v>68</v>
      </c>
      <c r="AD8" s="46"/>
      <c r="AE8" s="46"/>
      <c r="AF8" s="46"/>
      <c r="AG8" s="46"/>
      <c r="AI8" s="46" t="s">
        <v>69</v>
      </c>
      <c r="AJ8" s="46"/>
      <c r="AK8" s="46"/>
      <c r="AM8" s="46" t="s">
        <v>70</v>
      </c>
      <c r="AN8" s="46"/>
      <c r="AO8" s="46"/>
      <c r="AQ8" s="46" t="s">
        <v>71</v>
      </c>
      <c r="AR8" s="46"/>
      <c r="AS8" s="46"/>
    </row>
    <row r="9" spans="1:49" ht="21.75" customHeight="1" x14ac:dyDescent="0.2">
      <c r="A9" s="48" t="s">
        <v>72</v>
      </c>
      <c r="B9" s="48"/>
      <c r="C9" s="48"/>
      <c r="D9" s="48"/>
      <c r="E9" s="48"/>
      <c r="F9" s="48"/>
      <c r="G9" s="48"/>
      <c r="I9" s="49">
        <v>303003995</v>
      </c>
      <c r="J9" s="49"/>
      <c r="K9" s="49"/>
      <c r="M9" s="49">
        <v>2324</v>
      </c>
      <c r="N9" s="49"/>
      <c r="O9" s="49"/>
      <c r="Q9" s="48" t="s">
        <v>73</v>
      </c>
      <c r="R9" s="48"/>
      <c r="S9" s="48"/>
      <c r="T9" s="48"/>
      <c r="U9" s="48"/>
      <c r="W9" s="54">
        <v>0.25741354699968699</v>
      </c>
      <c r="X9" s="54"/>
      <c r="Y9" s="54"/>
      <c r="Z9" s="54"/>
      <c r="AA9" s="54"/>
      <c r="AC9" s="49">
        <v>303003995</v>
      </c>
      <c r="AD9" s="49"/>
      <c r="AE9" s="49"/>
      <c r="AF9" s="49"/>
      <c r="AG9" s="49"/>
      <c r="AI9" s="49">
        <v>2324</v>
      </c>
      <c r="AJ9" s="49"/>
      <c r="AK9" s="49"/>
      <c r="AM9" s="48" t="s">
        <v>73</v>
      </c>
      <c r="AN9" s="48"/>
      <c r="AO9" s="48"/>
      <c r="AQ9" s="54">
        <v>0.25741354699968699</v>
      </c>
      <c r="AR9" s="54"/>
      <c r="AS9" s="54"/>
    </row>
    <row r="10" spans="1:49" ht="14.45" customHeight="1" x14ac:dyDescent="0.2">
      <c r="A10" s="45" t="s">
        <v>74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</row>
    <row r="11" spans="1:49" ht="14.45" customHeight="1" x14ac:dyDescent="0.2">
      <c r="C11" s="46" t="s">
        <v>7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Y11" s="46" t="s">
        <v>9</v>
      </c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</row>
    <row r="12" spans="1:49" ht="14.45" customHeight="1" x14ac:dyDescent="0.2">
      <c r="A12" s="2" t="s">
        <v>67</v>
      </c>
      <c r="C12" s="4" t="s">
        <v>75</v>
      </c>
      <c r="D12" s="3"/>
      <c r="E12" s="4" t="s">
        <v>76</v>
      </c>
      <c r="F12" s="3"/>
      <c r="G12" s="47" t="s">
        <v>77</v>
      </c>
      <c r="H12" s="47"/>
      <c r="I12" s="47"/>
      <c r="J12" s="3"/>
      <c r="K12" s="47" t="s">
        <v>78</v>
      </c>
      <c r="L12" s="47"/>
      <c r="M12" s="47"/>
      <c r="N12" s="3"/>
      <c r="O12" s="47" t="s">
        <v>69</v>
      </c>
      <c r="P12" s="47"/>
      <c r="Q12" s="47"/>
      <c r="R12" s="3"/>
      <c r="S12" s="47" t="s">
        <v>70</v>
      </c>
      <c r="T12" s="47"/>
      <c r="U12" s="47"/>
      <c r="V12" s="47"/>
      <c r="W12" s="47"/>
      <c r="Y12" s="47" t="s">
        <v>75</v>
      </c>
      <c r="Z12" s="47"/>
      <c r="AA12" s="47"/>
      <c r="AB12" s="47"/>
      <c r="AC12" s="47"/>
      <c r="AD12" s="3"/>
      <c r="AE12" s="47" t="s">
        <v>76</v>
      </c>
      <c r="AF12" s="47"/>
      <c r="AG12" s="47"/>
      <c r="AH12" s="47"/>
      <c r="AI12" s="47"/>
      <c r="AJ12" s="3"/>
      <c r="AK12" s="47" t="s">
        <v>77</v>
      </c>
      <c r="AL12" s="47"/>
      <c r="AM12" s="47"/>
      <c r="AN12" s="3"/>
      <c r="AO12" s="47" t="s">
        <v>78</v>
      </c>
      <c r="AP12" s="47"/>
      <c r="AQ12" s="47"/>
      <c r="AR12" s="3"/>
      <c r="AS12" s="47" t="s">
        <v>69</v>
      </c>
      <c r="AT12" s="47"/>
      <c r="AU12" s="3"/>
      <c r="AV12" s="4" t="s">
        <v>70</v>
      </c>
    </row>
    <row r="13" spans="1:49" ht="21.75" customHeight="1" x14ac:dyDescent="0.2">
      <c r="A13" s="5" t="s">
        <v>79</v>
      </c>
      <c r="C13" s="5" t="s">
        <v>80</v>
      </c>
      <c r="E13" s="5" t="s">
        <v>81</v>
      </c>
      <c r="G13" s="48" t="s">
        <v>82</v>
      </c>
      <c r="H13" s="48"/>
      <c r="I13" s="48"/>
      <c r="K13" s="49">
        <v>325379674</v>
      </c>
      <c r="L13" s="49"/>
      <c r="M13" s="49"/>
      <c r="O13" s="49">
        <v>2377</v>
      </c>
      <c r="P13" s="49"/>
      <c r="Q13" s="49"/>
      <c r="S13" s="48" t="s">
        <v>83</v>
      </c>
      <c r="T13" s="48"/>
      <c r="U13" s="48"/>
      <c r="V13" s="48"/>
      <c r="W13" s="48"/>
      <c r="Y13" s="48" t="s">
        <v>80</v>
      </c>
      <c r="Z13" s="48"/>
      <c r="AA13" s="48"/>
      <c r="AB13" s="48"/>
      <c r="AC13" s="48"/>
      <c r="AE13" s="48" t="s">
        <v>81</v>
      </c>
      <c r="AF13" s="48"/>
      <c r="AG13" s="48"/>
      <c r="AH13" s="48"/>
      <c r="AI13" s="48"/>
      <c r="AK13" s="48" t="s">
        <v>82</v>
      </c>
      <c r="AL13" s="48"/>
      <c r="AM13" s="48"/>
      <c r="AO13" s="49">
        <v>325379674</v>
      </c>
      <c r="AP13" s="49"/>
      <c r="AQ13" s="49"/>
      <c r="AS13" s="49">
        <v>2377</v>
      </c>
      <c r="AT13" s="49"/>
      <c r="AV13" s="5" t="s">
        <v>83</v>
      </c>
    </row>
    <row r="14" spans="1:49" ht="14.45" customHeight="1" x14ac:dyDescent="0.2">
      <c r="A14" s="45" t="s">
        <v>84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</row>
    <row r="15" spans="1:49" ht="14.45" customHeight="1" x14ac:dyDescent="0.2">
      <c r="C15" s="46" t="s">
        <v>7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O15" s="46" t="s">
        <v>9</v>
      </c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49" ht="14.45" customHeight="1" x14ac:dyDescent="0.2">
      <c r="A16" s="2" t="s">
        <v>67</v>
      </c>
      <c r="C16" s="4" t="s">
        <v>76</v>
      </c>
      <c r="D16" s="3"/>
      <c r="E16" s="4" t="s">
        <v>78</v>
      </c>
      <c r="F16" s="3"/>
      <c r="G16" s="47" t="s">
        <v>69</v>
      </c>
      <c r="H16" s="47"/>
      <c r="I16" s="47"/>
      <c r="J16" s="3"/>
      <c r="K16" s="47" t="s">
        <v>70</v>
      </c>
      <c r="L16" s="47"/>
      <c r="M16" s="47"/>
      <c r="O16" s="47" t="s">
        <v>76</v>
      </c>
      <c r="P16" s="47"/>
      <c r="Q16" s="47"/>
      <c r="R16" s="47"/>
      <c r="S16" s="47"/>
      <c r="T16" s="3"/>
      <c r="U16" s="47" t="s">
        <v>78</v>
      </c>
      <c r="V16" s="47"/>
      <c r="W16" s="47"/>
      <c r="X16" s="47"/>
      <c r="Y16" s="47"/>
      <c r="Z16" s="3"/>
      <c r="AA16" s="47" t="s">
        <v>69</v>
      </c>
      <c r="AB16" s="47"/>
      <c r="AC16" s="47"/>
      <c r="AD16" s="47"/>
      <c r="AE16" s="47"/>
      <c r="AF16" s="3"/>
      <c r="AG16" s="47" t="s">
        <v>70</v>
      </c>
      <c r="AH16" s="47"/>
      <c r="AI16" s="47"/>
    </row>
    <row r="17" spans="1:35" ht="21.75" customHeight="1" x14ac:dyDescent="0.2">
      <c r="A17" s="3"/>
      <c r="C17" s="3"/>
      <c r="E17" s="3"/>
      <c r="G17" s="3"/>
      <c r="H17" s="3"/>
      <c r="I17" s="3"/>
      <c r="K17" s="3"/>
      <c r="L17" s="3"/>
      <c r="M17" s="3"/>
      <c r="O17" s="3"/>
      <c r="P17" s="3"/>
      <c r="Q17" s="3"/>
      <c r="R17" s="3"/>
      <c r="S17" s="3"/>
      <c r="U17" s="3"/>
      <c r="V17" s="3"/>
      <c r="W17" s="3"/>
      <c r="X17" s="3"/>
      <c r="Y17" s="3"/>
      <c r="AA17" s="3"/>
      <c r="AB17" s="3"/>
      <c r="AC17" s="3"/>
      <c r="AD17" s="3"/>
      <c r="AE17" s="3"/>
      <c r="AG17" s="3"/>
      <c r="AH17" s="3"/>
      <c r="AI17" s="3"/>
    </row>
    <row r="18" spans="1:35" ht="21.75" customHeight="1" x14ac:dyDescent="0.2"/>
    <row r="19" spans="1:35" ht="21.75" customHeight="1" x14ac:dyDescent="0.2"/>
    <row r="20" spans="1:35" ht="21.75" customHeight="1" x14ac:dyDescent="0.2"/>
    <row r="21" spans="1:35" ht="21.75" customHeight="1" x14ac:dyDescent="0.2"/>
    <row r="22" spans="1:35" ht="21.75" customHeight="1" x14ac:dyDescent="0.2"/>
    <row r="23" spans="1:35" ht="21.75" customHeight="1" x14ac:dyDescent="0.2"/>
    <row r="24" spans="1:35" ht="21.75" customHeight="1" x14ac:dyDescent="0.2"/>
    <row r="25" spans="1:35" ht="21.75" customHeight="1" x14ac:dyDescent="0.2"/>
    <row r="26" spans="1:35" ht="21.75" customHeight="1" x14ac:dyDescent="0.2"/>
    <row r="27" spans="1:35" ht="21.75" customHeight="1" x14ac:dyDescent="0.2"/>
    <row r="28" spans="1:35" ht="21.75" customHeight="1" x14ac:dyDescent="0.2"/>
    <row r="29" spans="1:35" ht="21.75" customHeight="1" x14ac:dyDescent="0.2"/>
    <row r="30" spans="1:35" ht="21.75" customHeight="1" x14ac:dyDescent="0.2"/>
    <row r="31" spans="1:35" ht="21.75" customHeight="1" x14ac:dyDescent="0.2"/>
    <row r="32" spans="1:35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</sheetData>
  <mergeCells count="54">
    <mergeCell ref="C15:M15"/>
    <mergeCell ref="O15:AI15"/>
    <mergeCell ref="G16:I16"/>
    <mergeCell ref="K16:M16"/>
    <mergeCell ref="O16:S16"/>
    <mergeCell ref="U16:Y16"/>
    <mergeCell ref="AA16:AE16"/>
    <mergeCell ref="AG16:AI16"/>
    <mergeCell ref="AE13:AI13"/>
    <mergeCell ref="AK13:AM13"/>
    <mergeCell ref="AO13:AQ13"/>
    <mergeCell ref="AS13:AT13"/>
    <mergeCell ref="A14:AW14"/>
    <mergeCell ref="G13:I13"/>
    <mergeCell ref="K13:M13"/>
    <mergeCell ref="O13:Q13"/>
    <mergeCell ref="S13:W13"/>
    <mergeCell ref="Y13:AC13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M8:AO8"/>
    <mergeCell ref="AQ8:AS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1"/>
  <sheetViews>
    <sheetView rightToLeft="1" view="pageBreakPreview" zoomScaleNormal="100" zoomScaleSheetLayoutView="100" workbookViewId="0">
      <selection activeCell="G17" sqref="G17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.140625" bestFit="1" customWidth="1"/>
    <col min="8" max="8" width="1.28515625" customWidth="1"/>
    <col min="9" max="9" width="16.140625" bestFit="1" customWidth="1"/>
    <col min="10" max="10" width="1.28515625" customWidth="1"/>
    <col min="11" max="11" width="11" bestFit="1" customWidth="1"/>
    <col min="12" max="12" width="1.28515625" customWidth="1"/>
    <col min="13" max="13" width="16.140625" bestFit="1" customWidth="1"/>
    <col min="14" max="14" width="1.28515625" customWidth="1"/>
    <col min="15" max="15" width="10.7109375" bestFit="1" customWidth="1"/>
    <col min="16" max="16" width="1.28515625" customWidth="1"/>
    <col min="17" max="17" width="16.140625" bestFit="1" customWidth="1"/>
    <col min="18" max="18" width="1.28515625" customWidth="1"/>
    <col min="19" max="19" width="11" bestFit="1" customWidth="1"/>
    <col min="20" max="20" width="1.28515625" customWidth="1"/>
    <col min="21" max="21" width="22.28515625" bestFit="1" customWidth="1"/>
    <col min="22" max="22" width="1.28515625" customWidth="1"/>
    <col min="23" max="23" width="16.14062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9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9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29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spans="1:29" ht="14.45" customHeight="1" x14ac:dyDescent="0.2"/>
    <row r="5" spans="1:29" ht="14.45" customHeight="1" x14ac:dyDescent="0.2">
      <c r="A5" s="1" t="s">
        <v>85</v>
      </c>
      <c r="B5" s="45" t="s">
        <v>86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</row>
    <row r="6" spans="1:29" ht="14.45" customHeight="1" x14ac:dyDescent="0.2">
      <c r="E6" s="46" t="s">
        <v>7</v>
      </c>
      <c r="F6" s="46"/>
      <c r="G6" s="46"/>
      <c r="H6" s="46"/>
      <c r="I6" s="46"/>
      <c r="K6" s="46" t="s">
        <v>8</v>
      </c>
      <c r="L6" s="46"/>
      <c r="M6" s="46"/>
      <c r="N6" s="46"/>
      <c r="O6" s="46"/>
      <c r="P6" s="46"/>
      <c r="Q6" s="46"/>
      <c r="S6" s="46" t="s">
        <v>9</v>
      </c>
      <c r="T6" s="46"/>
      <c r="U6" s="46"/>
      <c r="V6" s="46"/>
      <c r="W6" s="46"/>
      <c r="X6" s="46"/>
      <c r="Y6" s="46"/>
      <c r="Z6" s="46"/>
      <c r="AA6" s="46"/>
    </row>
    <row r="7" spans="1:29" ht="14.45" customHeight="1" x14ac:dyDescent="0.2">
      <c r="E7" s="3"/>
      <c r="F7" s="3"/>
      <c r="G7" s="3"/>
      <c r="H7" s="3"/>
      <c r="I7" s="3"/>
      <c r="K7" s="47" t="s">
        <v>87</v>
      </c>
      <c r="L7" s="47"/>
      <c r="M7" s="47"/>
      <c r="N7" s="3"/>
      <c r="O7" s="47" t="s">
        <v>88</v>
      </c>
      <c r="P7" s="47"/>
      <c r="Q7" s="47"/>
      <c r="S7" s="3"/>
      <c r="T7" s="3"/>
      <c r="U7" s="3"/>
      <c r="V7" s="3"/>
      <c r="W7" s="3"/>
      <c r="X7" s="3"/>
      <c r="Y7" s="3"/>
      <c r="Z7" s="3"/>
      <c r="AA7" s="3"/>
    </row>
    <row r="8" spans="1:29" ht="14.45" customHeight="1" x14ac:dyDescent="0.2">
      <c r="A8" s="46" t="s">
        <v>89</v>
      </c>
      <c r="B8" s="46"/>
      <c r="D8" s="46" t="s">
        <v>90</v>
      </c>
      <c r="E8" s="46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91</v>
      </c>
      <c r="W8" s="2" t="s">
        <v>14</v>
      </c>
      <c r="Y8" s="2" t="s">
        <v>15</v>
      </c>
      <c r="AA8" s="2" t="s">
        <v>18</v>
      </c>
    </row>
    <row r="9" spans="1:29" ht="21.75" customHeight="1" x14ac:dyDescent="0.2">
      <c r="A9" s="48" t="s">
        <v>92</v>
      </c>
      <c r="B9" s="48"/>
      <c r="D9" s="49">
        <v>12880000</v>
      </c>
      <c r="E9" s="49"/>
      <c r="G9" s="6">
        <v>119056603255</v>
      </c>
      <c r="I9" s="6">
        <v>124407900000</v>
      </c>
      <c r="K9" s="6">
        <v>0</v>
      </c>
      <c r="M9" s="6">
        <v>0</v>
      </c>
      <c r="O9" s="6">
        <v>0</v>
      </c>
      <c r="Q9" s="6">
        <v>0</v>
      </c>
      <c r="S9" s="6">
        <v>12880000</v>
      </c>
      <c r="U9" s="6">
        <v>9678</v>
      </c>
      <c r="W9" s="6">
        <v>119056603255</v>
      </c>
      <c r="Y9" s="6">
        <v>124652620000</v>
      </c>
      <c r="AA9" s="26">
        <f t="shared" ref="AA9:AA14" si="0">Y9/37734597405988</f>
        <v>3.3034039997527367E-3</v>
      </c>
      <c r="AC9" s="24">
        <f>S9-(D9+K9+O9)</f>
        <v>0</v>
      </c>
    </row>
    <row r="10" spans="1:29" ht="21.75" customHeight="1" x14ac:dyDescent="0.2">
      <c r="A10" s="50" t="s">
        <v>93</v>
      </c>
      <c r="B10" s="50"/>
      <c r="D10" s="51">
        <v>115000</v>
      </c>
      <c r="E10" s="51"/>
      <c r="G10" s="9">
        <v>29612310475</v>
      </c>
      <c r="I10" s="9">
        <v>29631819701</v>
      </c>
      <c r="K10" s="9">
        <v>0</v>
      </c>
      <c r="M10" s="9">
        <v>0</v>
      </c>
      <c r="O10" s="9">
        <v>0</v>
      </c>
      <c r="Q10" s="9">
        <v>0</v>
      </c>
      <c r="S10" s="9">
        <v>115000</v>
      </c>
      <c r="U10" s="9">
        <v>258262</v>
      </c>
      <c r="W10" s="9">
        <v>29612310475</v>
      </c>
      <c r="Y10" s="9">
        <v>29631819701</v>
      </c>
      <c r="AA10" s="26">
        <f t="shared" si="0"/>
        <v>7.8526926846973083E-4</v>
      </c>
      <c r="AC10" s="24">
        <f t="shared" ref="AC10:AC16" si="1">S10-(D10+K10+O10)</f>
        <v>0</v>
      </c>
    </row>
    <row r="11" spans="1:29" ht="21.75" customHeight="1" x14ac:dyDescent="0.2">
      <c r="A11" s="50" t="s">
        <v>94</v>
      </c>
      <c r="B11" s="50"/>
      <c r="D11" s="51">
        <v>3600000</v>
      </c>
      <c r="E11" s="51"/>
      <c r="G11" s="9">
        <v>69635982585</v>
      </c>
      <c r="I11" s="9">
        <v>61551305640</v>
      </c>
      <c r="K11" s="9">
        <v>0</v>
      </c>
      <c r="M11" s="9">
        <v>0</v>
      </c>
      <c r="O11" s="9">
        <v>0</v>
      </c>
      <c r="Q11" s="9">
        <v>0</v>
      </c>
      <c r="S11" s="9">
        <v>3600000</v>
      </c>
      <c r="U11" s="9">
        <v>17137</v>
      </c>
      <c r="W11" s="9">
        <v>69635982585</v>
      </c>
      <c r="Y11" s="9">
        <v>61551305640</v>
      </c>
      <c r="AA11" s="26">
        <f t="shared" si="0"/>
        <v>1.6311637031069157E-3</v>
      </c>
      <c r="AC11" s="24">
        <f t="shared" si="1"/>
        <v>0</v>
      </c>
    </row>
    <row r="12" spans="1:29" ht="21.75" customHeight="1" x14ac:dyDescent="0.2">
      <c r="A12" s="50" t="s">
        <v>95</v>
      </c>
      <c r="B12" s="50"/>
      <c r="D12" s="51">
        <v>1079850</v>
      </c>
      <c r="E12" s="51"/>
      <c r="G12" s="9">
        <v>71951409371</v>
      </c>
      <c r="I12" s="9">
        <v>140158115691</v>
      </c>
      <c r="K12" s="9">
        <v>0</v>
      </c>
      <c r="M12" s="9">
        <v>0</v>
      </c>
      <c r="O12" s="9">
        <v>-1079850</v>
      </c>
      <c r="Q12" s="9">
        <v>139534015829</v>
      </c>
      <c r="S12" s="9">
        <v>0</v>
      </c>
      <c r="U12" s="9">
        <v>0</v>
      </c>
      <c r="W12" s="9">
        <v>0</v>
      </c>
      <c r="Y12" s="9">
        <v>0</v>
      </c>
      <c r="AA12" s="26">
        <f t="shared" si="0"/>
        <v>0</v>
      </c>
      <c r="AC12" s="24">
        <f t="shared" si="1"/>
        <v>0</v>
      </c>
    </row>
    <row r="13" spans="1:29" ht="21.75" customHeight="1" x14ac:dyDescent="0.2">
      <c r="A13" s="50" t="s">
        <v>96</v>
      </c>
      <c r="B13" s="50"/>
      <c r="D13" s="51">
        <v>1145000</v>
      </c>
      <c r="E13" s="51"/>
      <c r="G13" s="9">
        <v>29805724000</v>
      </c>
      <c r="I13" s="9">
        <v>70713826458</v>
      </c>
      <c r="K13" s="9">
        <v>0</v>
      </c>
      <c r="M13" s="9">
        <v>0</v>
      </c>
      <c r="O13" s="9">
        <v>0</v>
      </c>
      <c r="Q13" s="9">
        <v>0</v>
      </c>
      <c r="S13" s="9">
        <v>1145000</v>
      </c>
      <c r="U13" s="9">
        <v>57900</v>
      </c>
      <c r="W13" s="9">
        <v>29805724000</v>
      </c>
      <c r="Y13" s="9">
        <v>66215945400</v>
      </c>
      <c r="AA13" s="26">
        <f t="shared" si="0"/>
        <v>1.7547807569689977E-3</v>
      </c>
      <c r="AC13" s="24">
        <f t="shared" si="1"/>
        <v>0</v>
      </c>
    </row>
    <row r="14" spans="1:29" ht="21.75" customHeight="1" x14ac:dyDescent="0.2">
      <c r="A14" s="50" t="s">
        <v>97</v>
      </c>
      <c r="B14" s="50"/>
      <c r="D14" s="51">
        <v>10000000</v>
      </c>
      <c r="E14" s="51"/>
      <c r="G14" s="9">
        <v>100120000000</v>
      </c>
      <c r="I14" s="9">
        <v>166549900000</v>
      </c>
      <c r="K14" s="9">
        <v>0</v>
      </c>
      <c r="M14" s="9">
        <v>0</v>
      </c>
      <c r="O14" s="9">
        <v>0</v>
      </c>
      <c r="Q14" s="9">
        <v>0</v>
      </c>
      <c r="S14" s="9">
        <v>10000000</v>
      </c>
      <c r="U14" s="9">
        <v>16150</v>
      </c>
      <c r="W14" s="9">
        <v>100120000000</v>
      </c>
      <c r="Y14" s="9">
        <v>161306200000</v>
      </c>
      <c r="AA14" s="26">
        <f t="shared" si="0"/>
        <v>4.2747560882788896E-3</v>
      </c>
      <c r="AC14" s="24">
        <f t="shared" si="1"/>
        <v>0</v>
      </c>
    </row>
    <row r="15" spans="1:29" ht="21.75" customHeight="1" x14ac:dyDescent="0.2">
      <c r="A15" s="50" t="s">
        <v>98</v>
      </c>
      <c r="B15" s="50"/>
      <c r="D15" s="51">
        <v>0</v>
      </c>
      <c r="E15" s="51"/>
      <c r="G15" s="9">
        <v>0</v>
      </c>
      <c r="I15" s="9">
        <v>0</v>
      </c>
      <c r="K15" s="9">
        <v>2395638</v>
      </c>
      <c r="M15" s="9">
        <v>39999997284</v>
      </c>
      <c r="O15" s="9">
        <v>0</v>
      </c>
      <c r="Q15" s="9">
        <v>0</v>
      </c>
      <c r="S15" s="9">
        <v>2395638</v>
      </c>
      <c r="U15" s="9">
        <v>15744</v>
      </c>
      <c r="W15" s="9">
        <v>39999997284</v>
      </c>
      <c r="Y15" s="9">
        <v>37671664362.3936</v>
      </c>
      <c r="AA15" s="26">
        <f t="shared" ref="AA15:AA16" si="2">Y15/37734597405988</f>
        <v>9.9833221902655275E-4</v>
      </c>
      <c r="AC15" s="24">
        <f t="shared" si="1"/>
        <v>0</v>
      </c>
    </row>
    <row r="16" spans="1:29" ht="21.75" customHeight="1" x14ac:dyDescent="0.2">
      <c r="A16" s="52" t="s">
        <v>99</v>
      </c>
      <c r="B16" s="52"/>
      <c r="D16" s="51">
        <v>0</v>
      </c>
      <c r="E16" s="51"/>
      <c r="G16" s="13">
        <v>0</v>
      </c>
      <c r="I16" s="13">
        <v>0</v>
      </c>
      <c r="K16" s="9">
        <v>14482958</v>
      </c>
      <c r="M16" s="13">
        <v>149999996006</v>
      </c>
      <c r="O16" s="9">
        <v>0</v>
      </c>
      <c r="Q16" s="13">
        <v>0</v>
      </c>
      <c r="S16" s="9">
        <v>14482958</v>
      </c>
      <c r="U16" s="9">
        <v>9800</v>
      </c>
      <c r="W16" s="13">
        <v>149999996006</v>
      </c>
      <c r="Y16" s="13">
        <v>141932968400</v>
      </c>
      <c r="AA16" s="26">
        <f t="shared" si="2"/>
        <v>3.7613484217928093E-3</v>
      </c>
      <c r="AC16" s="24">
        <f t="shared" si="1"/>
        <v>0</v>
      </c>
    </row>
    <row r="17" spans="1:27" ht="21.75" customHeight="1" x14ac:dyDescent="0.2">
      <c r="A17" s="53" t="s">
        <v>65</v>
      </c>
      <c r="B17" s="53"/>
      <c r="D17" s="51"/>
      <c r="E17" s="51"/>
      <c r="G17" s="15">
        <f>SUM(G9:G16)</f>
        <v>420182029686</v>
      </c>
      <c r="I17" s="15">
        <f>SUM(I9:I16)</f>
        <v>593012867490</v>
      </c>
      <c r="K17" s="9"/>
      <c r="M17" s="15">
        <f>SUM(M9:M16)</f>
        <v>189999993290</v>
      </c>
      <c r="O17" s="9"/>
      <c r="Q17" s="15">
        <f>SUM(Q9:Q16)</f>
        <v>139534015829</v>
      </c>
      <c r="S17" s="9"/>
      <c r="U17" s="9"/>
      <c r="W17" s="15">
        <f>SUM(W9:W16)</f>
        <v>538230613605</v>
      </c>
      <c r="Y17" s="15">
        <f>SUM(Y9:Y16)</f>
        <v>622962523503.39355</v>
      </c>
      <c r="AA17" s="27">
        <f>SUM(AA9:AA16)</f>
        <v>1.6509054457396633E-2</v>
      </c>
    </row>
    <row r="20" spans="1:27" x14ac:dyDescent="0.2">
      <c r="G20" s="22">
        <v>420182029686</v>
      </c>
      <c r="H20" s="22"/>
      <c r="I20" s="22">
        <v>593012867490</v>
      </c>
      <c r="W20" s="22">
        <v>538230613605</v>
      </c>
      <c r="X20" s="22"/>
      <c r="Y20" s="22">
        <v>622962523503</v>
      </c>
    </row>
    <row r="21" spans="1:27" x14ac:dyDescent="0.2">
      <c r="G21" s="23">
        <f>G20-G17</f>
        <v>0</v>
      </c>
      <c r="I21" s="23">
        <f>I20-I17</f>
        <v>0</v>
      </c>
      <c r="W21" s="23">
        <f>W20-W17</f>
        <v>0</v>
      </c>
      <c r="Y21" s="23">
        <f>Y20-Y17</f>
        <v>-0.3935546875</v>
      </c>
    </row>
  </sheetData>
  <mergeCells count="29">
    <mergeCell ref="A16:B16"/>
    <mergeCell ref="D16:E16"/>
    <mergeCell ref="A17:B17"/>
    <mergeCell ref="D17:E17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30"/>
  <sheetViews>
    <sheetView rightToLeft="1" view="pageBreakPreview" topLeftCell="G4" zoomScaleNormal="100" zoomScaleSheetLayoutView="100" workbookViewId="0">
      <selection activeCell="AL32" sqref="AL32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1" bestFit="1" customWidth="1"/>
    <col min="17" max="17" width="1.28515625" customWidth="1"/>
    <col min="18" max="18" width="18.85546875" bestFit="1" customWidth="1"/>
    <col min="19" max="19" width="1.28515625" customWidth="1"/>
    <col min="20" max="20" width="18.7109375" bestFit="1" customWidth="1"/>
    <col min="21" max="21" width="1.28515625" customWidth="1"/>
    <col min="22" max="22" width="9.85546875" bestFit="1" customWidth="1"/>
    <col min="23" max="23" width="1.28515625" customWidth="1"/>
    <col min="24" max="24" width="17.85546875" bestFit="1" customWidth="1"/>
    <col min="25" max="25" width="1.28515625" customWidth="1"/>
    <col min="26" max="26" width="5.42578125" bestFit="1" customWidth="1"/>
    <col min="27" max="27" width="1.28515625" customWidth="1"/>
    <col min="28" max="28" width="10.28515625" bestFit="1" customWidth="1"/>
    <col min="29" max="29" width="1.28515625" customWidth="1"/>
    <col min="30" max="30" width="11" bestFit="1" customWidth="1"/>
    <col min="31" max="31" width="1.28515625" customWidth="1"/>
    <col min="32" max="32" width="16.140625" bestFit="1" customWidth="1"/>
    <col min="33" max="33" width="1.28515625" customWidth="1"/>
    <col min="34" max="34" width="18.85546875" bestFit="1" customWidth="1"/>
    <col min="35" max="35" width="1.28515625" customWidth="1"/>
    <col min="36" max="36" width="19" bestFit="1" customWidth="1"/>
    <col min="37" max="37" width="1.28515625" customWidth="1"/>
    <col min="38" max="38" width="18.28515625" bestFit="1" customWidth="1"/>
  </cols>
  <sheetData>
    <row r="1" spans="1:39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</row>
    <row r="2" spans="1:39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</row>
    <row r="3" spans="1:39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spans="1:39" ht="14.45" customHeight="1" x14ac:dyDescent="0.2"/>
    <row r="5" spans="1:39" ht="14.45" customHeight="1" x14ac:dyDescent="0.2">
      <c r="A5" s="1" t="s">
        <v>100</v>
      </c>
      <c r="B5" s="45" t="s">
        <v>101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</row>
    <row r="6" spans="1:39" ht="14.45" customHeight="1" x14ac:dyDescent="0.2">
      <c r="A6" s="46" t="s">
        <v>102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 t="s">
        <v>7</v>
      </c>
      <c r="Q6" s="46"/>
      <c r="R6" s="46"/>
      <c r="S6" s="46"/>
      <c r="T6" s="46"/>
      <c r="V6" s="46" t="s">
        <v>8</v>
      </c>
      <c r="W6" s="46"/>
      <c r="X6" s="46"/>
      <c r="Y6" s="46"/>
      <c r="Z6" s="46"/>
      <c r="AA6" s="46"/>
      <c r="AB6" s="46"/>
      <c r="AD6" s="46" t="s">
        <v>9</v>
      </c>
      <c r="AE6" s="46"/>
      <c r="AF6" s="46"/>
      <c r="AG6" s="46"/>
      <c r="AH6" s="46"/>
      <c r="AI6" s="46"/>
      <c r="AJ6" s="46"/>
      <c r="AK6" s="46"/>
      <c r="AL6" s="46"/>
    </row>
    <row r="7" spans="1:39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7" t="s">
        <v>10</v>
      </c>
      <c r="W7" s="47"/>
      <c r="X7" s="47"/>
      <c r="Y7" s="3"/>
      <c r="Z7" s="47" t="s">
        <v>11</v>
      </c>
      <c r="AA7" s="47"/>
      <c r="AB7" s="47"/>
      <c r="AD7" s="3"/>
      <c r="AE7" s="3"/>
      <c r="AF7" s="3"/>
      <c r="AG7" s="3"/>
      <c r="AH7" s="3"/>
      <c r="AI7" s="3"/>
      <c r="AJ7" s="3"/>
      <c r="AK7" s="3"/>
      <c r="AL7" s="3"/>
    </row>
    <row r="8" spans="1:39" ht="14.45" customHeight="1" x14ac:dyDescent="0.2">
      <c r="A8" s="46" t="s">
        <v>103</v>
      </c>
      <c r="B8" s="46"/>
      <c r="D8" s="2" t="s">
        <v>104</v>
      </c>
      <c r="F8" s="2" t="s">
        <v>105</v>
      </c>
      <c r="H8" s="2" t="s">
        <v>106</v>
      </c>
      <c r="J8" s="2" t="s">
        <v>107</v>
      </c>
      <c r="L8" s="2" t="s">
        <v>108</v>
      </c>
      <c r="N8" s="2" t="s">
        <v>71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9" ht="21.75" customHeight="1" x14ac:dyDescent="0.2">
      <c r="A9" s="48" t="s">
        <v>109</v>
      </c>
      <c r="B9" s="48"/>
      <c r="D9" s="5" t="s">
        <v>110</v>
      </c>
      <c r="F9" s="5" t="s">
        <v>110</v>
      </c>
      <c r="H9" s="5" t="s">
        <v>111</v>
      </c>
      <c r="J9" s="5" t="s">
        <v>112</v>
      </c>
      <c r="L9" s="7">
        <v>19</v>
      </c>
      <c r="N9" s="7">
        <v>19</v>
      </c>
      <c r="P9" s="6">
        <v>5420000</v>
      </c>
      <c r="R9" s="6">
        <v>5420208146103</v>
      </c>
      <c r="T9" s="6">
        <v>5169753577150</v>
      </c>
      <c r="V9" s="6">
        <v>0</v>
      </c>
      <c r="X9" s="6">
        <v>0</v>
      </c>
      <c r="Z9" s="6">
        <v>0</v>
      </c>
      <c r="AB9" s="6">
        <v>0</v>
      </c>
      <c r="AD9" s="6">
        <v>5420000</v>
      </c>
      <c r="AF9" s="6">
        <v>962099</v>
      </c>
      <c r="AH9" s="6">
        <v>5420208146103</v>
      </c>
      <c r="AJ9" s="6">
        <v>5211741153984</v>
      </c>
      <c r="AL9" s="26">
        <f t="shared" ref="AL9:AL22" si="0">AJ9/37734597405988</f>
        <v>0.13811572170522118</v>
      </c>
      <c r="AM9" s="24">
        <f>AD9-(P9+V9+Z9)</f>
        <v>0</v>
      </c>
    </row>
    <row r="10" spans="1:39" ht="21.75" customHeight="1" x14ac:dyDescent="0.2">
      <c r="A10" s="50" t="s">
        <v>113</v>
      </c>
      <c r="B10" s="50"/>
      <c r="D10" s="8" t="s">
        <v>110</v>
      </c>
      <c r="F10" s="8" t="s">
        <v>110</v>
      </c>
      <c r="H10" s="8" t="s">
        <v>114</v>
      </c>
      <c r="J10" s="8" t="s">
        <v>115</v>
      </c>
      <c r="L10" s="10">
        <v>0</v>
      </c>
      <c r="N10" s="10">
        <v>0</v>
      </c>
      <c r="P10" s="9">
        <v>534464</v>
      </c>
      <c r="R10" s="9">
        <v>304661652832</v>
      </c>
      <c r="T10" s="9">
        <v>408642639678</v>
      </c>
      <c r="V10" s="9">
        <v>0</v>
      </c>
      <c r="X10" s="9">
        <v>0</v>
      </c>
      <c r="Z10" s="9">
        <v>0</v>
      </c>
      <c r="AB10" s="9">
        <v>0</v>
      </c>
      <c r="AD10" s="9">
        <v>534464</v>
      </c>
      <c r="AF10" s="9">
        <v>792000</v>
      </c>
      <c r="AH10" s="9">
        <v>304661652832</v>
      </c>
      <c r="AJ10" s="9">
        <v>423065321078</v>
      </c>
      <c r="AL10" s="26">
        <f t="shared" si="0"/>
        <v>1.1211602883322798E-2</v>
      </c>
      <c r="AM10" s="24">
        <f>AD10-(P10+V10+Z10)</f>
        <v>0</v>
      </c>
    </row>
    <row r="11" spans="1:39" ht="21.75" customHeight="1" x14ac:dyDescent="0.2">
      <c r="A11" s="50" t="s">
        <v>116</v>
      </c>
      <c r="B11" s="50"/>
      <c r="D11" s="8" t="s">
        <v>110</v>
      </c>
      <c r="F11" s="8" t="s">
        <v>110</v>
      </c>
      <c r="H11" s="8" t="s">
        <v>117</v>
      </c>
      <c r="J11" s="8" t="s">
        <v>118</v>
      </c>
      <c r="L11" s="10">
        <v>26</v>
      </c>
      <c r="N11" s="10">
        <v>26</v>
      </c>
      <c r="P11" s="9">
        <v>2000000</v>
      </c>
      <c r="R11" s="9">
        <v>2000000000000</v>
      </c>
      <c r="T11" s="9">
        <v>1998912500000</v>
      </c>
      <c r="V11" s="9">
        <v>0</v>
      </c>
      <c r="X11" s="9">
        <v>0</v>
      </c>
      <c r="Z11" s="9">
        <v>0</v>
      </c>
      <c r="AB11" s="9">
        <v>0</v>
      </c>
      <c r="AD11" s="9">
        <v>2000000</v>
      </c>
      <c r="AF11" s="9">
        <v>1000000</v>
      </c>
      <c r="AH11" s="9">
        <v>2000000000000</v>
      </c>
      <c r="AJ11" s="9">
        <v>1998912500000</v>
      </c>
      <c r="AL11" s="26">
        <f t="shared" si="0"/>
        <v>5.2972938295687187E-2</v>
      </c>
      <c r="AM11" s="24">
        <f t="shared" ref="AM11:AM25" si="1">AD11-(P11+V11+Z11)</f>
        <v>0</v>
      </c>
    </row>
    <row r="12" spans="1:39" ht="21.75" customHeight="1" x14ac:dyDescent="0.2">
      <c r="A12" s="50" t="s">
        <v>119</v>
      </c>
      <c r="B12" s="50"/>
      <c r="D12" s="8" t="s">
        <v>110</v>
      </c>
      <c r="F12" s="8" t="s">
        <v>110</v>
      </c>
      <c r="H12" s="8" t="s">
        <v>120</v>
      </c>
      <c r="J12" s="8" t="s">
        <v>121</v>
      </c>
      <c r="L12" s="10">
        <v>19</v>
      </c>
      <c r="N12" s="10">
        <v>19</v>
      </c>
      <c r="P12" s="9">
        <v>1980000</v>
      </c>
      <c r="R12" s="9">
        <v>1980311375000</v>
      </c>
      <c r="T12" s="9">
        <v>1978923375000</v>
      </c>
      <c r="V12" s="9">
        <v>0</v>
      </c>
      <c r="X12" s="9">
        <v>0</v>
      </c>
      <c r="Z12" s="9">
        <v>0</v>
      </c>
      <c r="AB12" s="9">
        <v>0</v>
      </c>
      <c r="AD12" s="9">
        <v>1980000</v>
      </c>
      <c r="AF12" s="9">
        <v>1000000</v>
      </c>
      <c r="AH12" s="9">
        <v>1980311375000</v>
      </c>
      <c r="AJ12" s="9">
        <v>1978923375000</v>
      </c>
      <c r="AL12" s="26">
        <f t="shared" si="0"/>
        <v>5.2443208912730313E-2</v>
      </c>
      <c r="AM12" s="24">
        <f t="shared" si="1"/>
        <v>0</v>
      </c>
    </row>
    <row r="13" spans="1:39" ht="21.75" customHeight="1" x14ac:dyDescent="0.2">
      <c r="A13" s="50" t="s">
        <v>122</v>
      </c>
      <c r="B13" s="50"/>
      <c r="D13" s="8" t="s">
        <v>110</v>
      </c>
      <c r="F13" s="8" t="s">
        <v>110</v>
      </c>
      <c r="H13" s="8" t="s">
        <v>123</v>
      </c>
      <c r="J13" s="8" t="s">
        <v>124</v>
      </c>
      <c r="L13" s="10">
        <v>23</v>
      </c>
      <c r="N13" s="10">
        <v>23</v>
      </c>
      <c r="P13" s="9">
        <v>480000</v>
      </c>
      <c r="R13" s="9">
        <v>480015238095</v>
      </c>
      <c r="T13" s="9">
        <v>479739000000</v>
      </c>
      <c r="V13" s="9">
        <v>0</v>
      </c>
      <c r="X13" s="9">
        <v>0</v>
      </c>
      <c r="Z13" s="9">
        <v>0</v>
      </c>
      <c r="AB13" s="9">
        <v>0</v>
      </c>
      <c r="AD13" s="9">
        <v>480000</v>
      </c>
      <c r="AF13" s="9">
        <v>1000000</v>
      </c>
      <c r="AH13" s="9">
        <v>480015238095</v>
      </c>
      <c r="AJ13" s="9">
        <v>479739000000</v>
      </c>
      <c r="AL13" s="26">
        <f t="shared" si="0"/>
        <v>1.2713505190964924E-2</v>
      </c>
      <c r="AM13" s="24">
        <f t="shared" si="1"/>
        <v>0</v>
      </c>
    </row>
    <row r="14" spans="1:39" ht="21.75" customHeight="1" x14ac:dyDescent="0.2">
      <c r="A14" s="50" t="s">
        <v>125</v>
      </c>
      <c r="B14" s="50"/>
      <c r="D14" s="8" t="s">
        <v>110</v>
      </c>
      <c r="F14" s="8" t="s">
        <v>110</v>
      </c>
      <c r="H14" s="8" t="s">
        <v>126</v>
      </c>
      <c r="J14" s="8" t="s">
        <v>127</v>
      </c>
      <c r="L14" s="10">
        <v>23</v>
      </c>
      <c r="N14" s="10">
        <v>23</v>
      </c>
      <c r="P14" s="9">
        <v>1000000</v>
      </c>
      <c r="R14" s="9">
        <v>1000020000000</v>
      </c>
      <c r="T14" s="9">
        <v>999456250000</v>
      </c>
      <c r="V14" s="9">
        <v>0</v>
      </c>
      <c r="X14" s="9">
        <v>0</v>
      </c>
      <c r="Z14" s="9">
        <v>0</v>
      </c>
      <c r="AB14" s="9">
        <v>0</v>
      </c>
      <c r="AD14" s="9">
        <v>1000000</v>
      </c>
      <c r="AF14" s="9">
        <v>1000000</v>
      </c>
      <c r="AH14" s="9">
        <v>1000020000000</v>
      </c>
      <c r="AJ14" s="9">
        <v>999456250000</v>
      </c>
      <c r="AL14" s="26">
        <f t="shared" si="0"/>
        <v>2.6486469147843594E-2</v>
      </c>
      <c r="AM14" s="24">
        <f t="shared" si="1"/>
        <v>0</v>
      </c>
    </row>
    <row r="15" spans="1:39" ht="21.75" customHeight="1" x14ac:dyDescent="0.2">
      <c r="A15" s="50" t="s">
        <v>128</v>
      </c>
      <c r="B15" s="50"/>
      <c r="D15" s="8" t="s">
        <v>110</v>
      </c>
      <c r="F15" s="8" t="s">
        <v>110</v>
      </c>
      <c r="H15" s="8" t="s">
        <v>129</v>
      </c>
      <c r="J15" s="8" t="s">
        <v>130</v>
      </c>
      <c r="L15" s="10">
        <v>18</v>
      </c>
      <c r="N15" s="10">
        <v>18</v>
      </c>
      <c r="P15" s="9">
        <v>800000</v>
      </c>
      <c r="R15" s="9">
        <v>800020000000</v>
      </c>
      <c r="T15" s="9">
        <v>799565000000</v>
      </c>
      <c r="V15" s="9">
        <v>0</v>
      </c>
      <c r="X15" s="9">
        <v>0</v>
      </c>
      <c r="Z15" s="9">
        <v>0</v>
      </c>
      <c r="AB15" s="9">
        <v>0</v>
      </c>
      <c r="AD15" s="9">
        <v>800000</v>
      </c>
      <c r="AF15" s="9">
        <v>1000000</v>
      </c>
      <c r="AH15" s="9">
        <v>800020000000</v>
      </c>
      <c r="AJ15" s="9">
        <v>799565000000</v>
      </c>
      <c r="AL15" s="26">
        <f t="shared" si="0"/>
        <v>2.1189175318274873E-2</v>
      </c>
      <c r="AM15" s="24">
        <f t="shared" si="1"/>
        <v>0</v>
      </c>
    </row>
    <row r="16" spans="1:39" ht="21.75" customHeight="1" x14ac:dyDescent="0.2">
      <c r="A16" s="50" t="s">
        <v>131</v>
      </c>
      <c r="B16" s="50"/>
      <c r="D16" s="8" t="s">
        <v>110</v>
      </c>
      <c r="F16" s="8" t="s">
        <v>110</v>
      </c>
      <c r="H16" s="8" t="s">
        <v>132</v>
      </c>
      <c r="J16" s="8" t="s">
        <v>133</v>
      </c>
      <c r="L16" s="10">
        <v>23</v>
      </c>
      <c r="N16" s="10">
        <v>23</v>
      </c>
      <c r="P16" s="9">
        <v>355000</v>
      </c>
      <c r="R16" s="9">
        <v>329530559443</v>
      </c>
      <c r="T16" s="9">
        <v>340071835337</v>
      </c>
      <c r="V16" s="9">
        <v>0</v>
      </c>
      <c r="X16" s="9">
        <v>0</v>
      </c>
      <c r="Z16" s="9">
        <v>0</v>
      </c>
      <c r="AB16" s="9">
        <v>0</v>
      </c>
      <c r="AD16" s="9">
        <v>355000</v>
      </c>
      <c r="AF16" s="9">
        <v>958470</v>
      </c>
      <c r="AH16" s="9">
        <v>329530559443</v>
      </c>
      <c r="AJ16" s="9">
        <v>340071835337</v>
      </c>
      <c r="AL16" s="26">
        <f t="shared" si="0"/>
        <v>9.0122025598459131E-3</v>
      </c>
      <c r="AM16" s="24">
        <f t="shared" si="1"/>
        <v>0</v>
      </c>
    </row>
    <row r="17" spans="1:39" ht="21.75" customHeight="1" x14ac:dyDescent="0.2">
      <c r="A17" s="50" t="s">
        <v>134</v>
      </c>
      <c r="B17" s="50"/>
      <c r="D17" s="8" t="s">
        <v>110</v>
      </c>
      <c r="F17" s="8" t="s">
        <v>110</v>
      </c>
      <c r="H17" s="8" t="s">
        <v>135</v>
      </c>
      <c r="J17" s="8" t="s">
        <v>136</v>
      </c>
      <c r="L17" s="10">
        <v>23</v>
      </c>
      <c r="N17" s="10">
        <v>23</v>
      </c>
      <c r="P17" s="9">
        <v>215000</v>
      </c>
      <c r="R17" s="9">
        <v>199061420083</v>
      </c>
      <c r="T17" s="9">
        <v>207562026745</v>
      </c>
      <c r="V17" s="9">
        <v>0</v>
      </c>
      <c r="X17" s="9">
        <v>0</v>
      </c>
      <c r="Z17" s="9">
        <v>0</v>
      </c>
      <c r="AB17" s="9">
        <v>0</v>
      </c>
      <c r="AD17" s="9">
        <v>215000</v>
      </c>
      <c r="AF17" s="9">
        <v>987750</v>
      </c>
      <c r="AH17" s="9">
        <v>199061420083</v>
      </c>
      <c r="AJ17" s="9">
        <v>212250775851</v>
      </c>
      <c r="AL17" s="26">
        <f t="shared" si="0"/>
        <v>5.6248321286533325E-3</v>
      </c>
      <c r="AM17" s="24">
        <f t="shared" si="1"/>
        <v>0</v>
      </c>
    </row>
    <row r="18" spans="1:39" ht="21.75" customHeight="1" x14ac:dyDescent="0.2">
      <c r="A18" s="50" t="s">
        <v>137</v>
      </c>
      <c r="B18" s="50"/>
      <c r="D18" s="8" t="s">
        <v>110</v>
      </c>
      <c r="F18" s="8" t="s">
        <v>110</v>
      </c>
      <c r="H18" s="8" t="s">
        <v>138</v>
      </c>
      <c r="J18" s="8" t="s">
        <v>139</v>
      </c>
      <c r="L18" s="10">
        <v>23</v>
      </c>
      <c r="N18" s="10">
        <v>23</v>
      </c>
      <c r="P18" s="9">
        <v>560000</v>
      </c>
      <c r="R18" s="9">
        <v>497346436432</v>
      </c>
      <c r="T18" s="9">
        <v>537699466850</v>
      </c>
      <c r="V18" s="9">
        <v>0</v>
      </c>
      <c r="X18" s="9">
        <v>0</v>
      </c>
      <c r="Z18" s="9">
        <v>0</v>
      </c>
      <c r="AB18" s="9">
        <v>0</v>
      </c>
      <c r="AD18" s="9">
        <v>560000</v>
      </c>
      <c r="AF18" s="9">
        <v>931880</v>
      </c>
      <c r="AH18" s="9">
        <v>497346436432</v>
      </c>
      <c r="AJ18" s="9">
        <v>521569042540</v>
      </c>
      <c r="AL18" s="26">
        <f t="shared" si="0"/>
        <v>1.3822038086915792E-2</v>
      </c>
      <c r="AM18" s="24">
        <f t="shared" si="1"/>
        <v>0</v>
      </c>
    </row>
    <row r="19" spans="1:39" ht="21.75" customHeight="1" x14ac:dyDescent="0.2">
      <c r="A19" s="50" t="s">
        <v>140</v>
      </c>
      <c r="B19" s="50"/>
      <c r="D19" s="8" t="s">
        <v>110</v>
      </c>
      <c r="F19" s="8" t="s">
        <v>110</v>
      </c>
      <c r="H19" s="8" t="s">
        <v>141</v>
      </c>
      <c r="J19" s="8" t="s">
        <v>142</v>
      </c>
      <c r="L19" s="10">
        <v>23</v>
      </c>
      <c r="N19" s="10">
        <v>23</v>
      </c>
      <c r="P19" s="9">
        <v>209000</v>
      </c>
      <c r="R19" s="9">
        <v>192041333500</v>
      </c>
      <c r="T19" s="9">
        <v>171744691017</v>
      </c>
      <c r="V19" s="9">
        <v>0</v>
      </c>
      <c r="X19" s="9">
        <v>0</v>
      </c>
      <c r="Z19" s="9">
        <v>0</v>
      </c>
      <c r="AB19" s="9">
        <v>0</v>
      </c>
      <c r="AD19" s="9">
        <v>209000</v>
      </c>
      <c r="AF19" s="9">
        <v>826721</v>
      </c>
      <c r="AH19" s="9">
        <v>192041333500</v>
      </c>
      <c r="AJ19" s="9">
        <v>172690737325</v>
      </c>
      <c r="AL19" s="26">
        <f t="shared" si="0"/>
        <v>4.5764563344088093E-3</v>
      </c>
      <c r="AM19" s="24">
        <f t="shared" si="1"/>
        <v>0</v>
      </c>
    </row>
    <row r="20" spans="1:39" ht="21.75" customHeight="1" x14ac:dyDescent="0.2">
      <c r="A20" s="50" t="s">
        <v>143</v>
      </c>
      <c r="B20" s="50"/>
      <c r="D20" s="8" t="s">
        <v>110</v>
      </c>
      <c r="F20" s="8" t="s">
        <v>110</v>
      </c>
      <c r="H20" s="8" t="s">
        <v>144</v>
      </c>
      <c r="J20" s="8" t="s">
        <v>145</v>
      </c>
      <c r="L20" s="10">
        <v>23</v>
      </c>
      <c r="N20" s="10">
        <v>23</v>
      </c>
      <c r="P20" s="9">
        <v>1079237</v>
      </c>
      <c r="R20" s="9">
        <v>995768810420</v>
      </c>
      <c r="T20" s="9">
        <v>877701953764</v>
      </c>
      <c r="V20" s="9">
        <v>0</v>
      </c>
      <c r="X20" s="9">
        <v>0</v>
      </c>
      <c r="Z20" s="9">
        <v>0</v>
      </c>
      <c r="AB20" s="9">
        <v>0</v>
      </c>
      <c r="AD20" s="9">
        <v>1079237</v>
      </c>
      <c r="AF20" s="9">
        <v>818319</v>
      </c>
      <c r="AH20" s="9">
        <v>995768810420</v>
      </c>
      <c r="AJ20" s="9">
        <v>882679924275</v>
      </c>
      <c r="AL20" s="26">
        <f t="shared" si="0"/>
        <v>2.3391793869647327E-2</v>
      </c>
      <c r="AM20" s="24">
        <f t="shared" si="1"/>
        <v>0</v>
      </c>
    </row>
    <row r="21" spans="1:39" ht="21.75" customHeight="1" x14ac:dyDescent="0.2">
      <c r="A21" s="50" t="s">
        <v>146</v>
      </c>
      <c r="B21" s="50"/>
      <c r="D21" s="8" t="s">
        <v>110</v>
      </c>
      <c r="F21" s="8" t="s">
        <v>110</v>
      </c>
      <c r="H21" s="8" t="s">
        <v>147</v>
      </c>
      <c r="J21" s="8" t="s">
        <v>148</v>
      </c>
      <c r="L21" s="10">
        <v>23</v>
      </c>
      <c r="N21" s="10">
        <v>23</v>
      </c>
      <c r="P21" s="9">
        <v>2682862</v>
      </c>
      <c r="R21" s="9">
        <v>2291873749292</v>
      </c>
      <c r="T21" s="9">
        <v>2177395923870</v>
      </c>
      <c r="V21" s="9">
        <v>0</v>
      </c>
      <c r="X21" s="9">
        <v>0</v>
      </c>
      <c r="Z21" s="9">
        <v>0</v>
      </c>
      <c r="AB21" s="9">
        <v>0</v>
      </c>
      <c r="AD21" s="9">
        <v>2682862</v>
      </c>
      <c r="AF21" s="9">
        <v>816329</v>
      </c>
      <c r="AH21" s="9">
        <v>2291873749292</v>
      </c>
      <c r="AJ21" s="9">
        <v>2188907187781</v>
      </c>
      <c r="AL21" s="26">
        <f t="shared" si="0"/>
        <v>5.8007964527366292E-2</v>
      </c>
      <c r="AM21" s="24">
        <f t="shared" si="1"/>
        <v>0</v>
      </c>
    </row>
    <row r="22" spans="1:39" ht="21.75" customHeight="1" x14ac:dyDescent="0.2">
      <c r="A22" s="50" t="s">
        <v>149</v>
      </c>
      <c r="B22" s="50"/>
      <c r="D22" s="8" t="s">
        <v>110</v>
      </c>
      <c r="F22" s="8" t="s">
        <v>110</v>
      </c>
      <c r="H22" s="8" t="s">
        <v>150</v>
      </c>
      <c r="J22" s="8" t="s">
        <v>151</v>
      </c>
      <c r="L22" s="10">
        <v>23</v>
      </c>
      <c r="N22" s="10">
        <v>23</v>
      </c>
      <c r="P22" s="9">
        <v>1400000</v>
      </c>
      <c r="R22" s="9">
        <v>1331708000000</v>
      </c>
      <c r="T22" s="9">
        <v>1204599042920</v>
      </c>
      <c r="V22" s="9">
        <v>0</v>
      </c>
      <c r="X22" s="9">
        <v>0</v>
      </c>
      <c r="Z22" s="9">
        <v>0</v>
      </c>
      <c r="AB22" s="9">
        <v>0</v>
      </c>
      <c r="AD22" s="9">
        <v>1400000</v>
      </c>
      <c r="AF22" s="9">
        <v>866248</v>
      </c>
      <c r="AH22" s="9">
        <v>1331708000000</v>
      </c>
      <c r="AJ22" s="9">
        <v>1212087768710</v>
      </c>
      <c r="AL22" s="26">
        <f t="shared" si="0"/>
        <v>3.2121391296933699E-2</v>
      </c>
      <c r="AM22" s="24">
        <f t="shared" si="1"/>
        <v>0</v>
      </c>
    </row>
    <row r="23" spans="1:39" ht="21.75" customHeight="1" x14ac:dyDescent="0.2">
      <c r="A23" s="50" t="s">
        <v>152</v>
      </c>
      <c r="B23" s="50"/>
      <c r="D23" s="8" t="s">
        <v>110</v>
      </c>
      <c r="F23" s="8" t="s">
        <v>110</v>
      </c>
      <c r="H23" s="8" t="s">
        <v>153</v>
      </c>
      <c r="J23" s="8" t="s">
        <v>154</v>
      </c>
      <c r="L23" s="10">
        <v>23</v>
      </c>
      <c r="N23" s="10">
        <v>23</v>
      </c>
      <c r="P23" s="9">
        <v>2706888</v>
      </c>
      <c r="R23" s="9">
        <v>2500000550160</v>
      </c>
      <c r="T23" s="9">
        <v>2277416592523</v>
      </c>
      <c r="V23" s="9">
        <v>0</v>
      </c>
      <c r="X23" s="9">
        <v>0</v>
      </c>
      <c r="Z23" s="9">
        <v>0</v>
      </c>
      <c r="AB23" s="9">
        <v>0</v>
      </c>
      <c r="AD23" s="9">
        <v>2706888</v>
      </c>
      <c r="AF23" s="9">
        <v>803717</v>
      </c>
      <c r="AH23" s="9">
        <v>2500000550160</v>
      </c>
      <c r="AJ23" s="9">
        <v>2174388935473</v>
      </c>
      <c r="AL23" s="26">
        <f t="shared" ref="AL23:AL25" si="2">AJ23/37734597405988</f>
        <v>5.7623218079648895E-2</v>
      </c>
      <c r="AM23" s="24">
        <f t="shared" si="1"/>
        <v>0</v>
      </c>
    </row>
    <row r="24" spans="1:39" ht="21.75" customHeight="1" x14ac:dyDescent="0.2">
      <c r="A24" s="50" t="s">
        <v>155</v>
      </c>
      <c r="B24" s="50"/>
      <c r="D24" s="8" t="s">
        <v>110</v>
      </c>
      <c r="F24" s="8" t="s">
        <v>110</v>
      </c>
      <c r="H24" s="8" t="s">
        <v>156</v>
      </c>
      <c r="J24" s="8" t="s">
        <v>157</v>
      </c>
      <c r="L24" s="10">
        <v>23</v>
      </c>
      <c r="N24" s="10">
        <v>23</v>
      </c>
      <c r="P24" s="9">
        <v>2137500</v>
      </c>
      <c r="R24" s="9">
        <v>2000272500000</v>
      </c>
      <c r="T24" s="9">
        <v>1707318390557</v>
      </c>
      <c r="V24" s="9">
        <v>0</v>
      </c>
      <c r="X24" s="9">
        <v>0</v>
      </c>
      <c r="Z24" s="9">
        <v>0</v>
      </c>
      <c r="AB24" s="9">
        <v>0</v>
      </c>
      <c r="AD24" s="9">
        <v>2137500</v>
      </c>
      <c r="AF24" s="9">
        <v>804165</v>
      </c>
      <c r="AH24" s="9">
        <v>2000272500000</v>
      </c>
      <c r="AJ24" s="9">
        <v>1717968034163</v>
      </c>
      <c r="AL24" s="26">
        <f t="shared" si="2"/>
        <v>4.552766300059638E-2</v>
      </c>
      <c r="AM24" s="24">
        <f t="shared" si="1"/>
        <v>0</v>
      </c>
    </row>
    <row r="25" spans="1:39" ht="21.75" customHeight="1" x14ac:dyDescent="0.2">
      <c r="A25" s="52" t="s">
        <v>158</v>
      </c>
      <c r="B25" s="52"/>
      <c r="D25" s="8" t="s">
        <v>110</v>
      </c>
      <c r="F25" s="8" t="s">
        <v>110</v>
      </c>
      <c r="H25" s="8" t="s">
        <v>159</v>
      </c>
      <c r="J25" s="8" t="s">
        <v>160</v>
      </c>
      <c r="L25" s="10">
        <v>23</v>
      </c>
      <c r="N25" s="10">
        <v>23</v>
      </c>
      <c r="P25" s="9">
        <v>0</v>
      </c>
      <c r="R25" s="13">
        <v>0</v>
      </c>
      <c r="T25" s="13">
        <v>0</v>
      </c>
      <c r="V25" s="9">
        <v>2000000</v>
      </c>
      <c r="X25" s="13">
        <v>2000000000000</v>
      </c>
      <c r="Z25" s="9">
        <v>0</v>
      </c>
      <c r="AB25" s="13">
        <v>0</v>
      </c>
      <c r="AD25" s="9">
        <v>2000000</v>
      </c>
      <c r="AF25" s="9">
        <v>1000000</v>
      </c>
      <c r="AH25" s="13">
        <v>2000000000000</v>
      </c>
      <c r="AJ25" s="13">
        <v>1998912500000</v>
      </c>
      <c r="AL25" s="26">
        <f t="shared" si="2"/>
        <v>5.2972938295687187E-2</v>
      </c>
      <c r="AM25" s="24">
        <f t="shared" si="1"/>
        <v>0</v>
      </c>
    </row>
    <row r="26" spans="1:39" ht="21.75" customHeight="1" x14ac:dyDescent="0.2">
      <c r="A26" s="53" t="s">
        <v>65</v>
      </c>
      <c r="B26" s="53"/>
      <c r="D26" s="9"/>
      <c r="F26" s="9"/>
      <c r="H26" s="9"/>
      <c r="J26" s="9"/>
      <c r="L26" s="9"/>
      <c r="N26" s="9"/>
      <c r="P26" s="9"/>
      <c r="R26" s="15">
        <f>SUM(R9:R25)</f>
        <v>22322839771360</v>
      </c>
      <c r="T26" s="15">
        <f>SUM(T9:T25)</f>
        <v>21336502265411</v>
      </c>
      <c r="V26" s="9"/>
      <c r="X26" s="15">
        <f>SUM(X9:X25)</f>
        <v>2000000000000</v>
      </c>
      <c r="Z26" s="9"/>
      <c r="AB26" s="15">
        <f>SUM(AB9:AB25)</f>
        <v>0</v>
      </c>
      <c r="AD26" s="9"/>
      <c r="AF26" s="9"/>
      <c r="AH26" s="15">
        <f>SUM(AH9:AH25)</f>
        <v>24322839771360</v>
      </c>
      <c r="AJ26" s="15">
        <f>SUM(AJ9:AJ25)</f>
        <v>23312929341517</v>
      </c>
      <c r="AL26" s="27">
        <f>SUM(AL18:AL25)</f>
        <v>0.28804346349120435</v>
      </c>
    </row>
    <row r="29" spans="1:39" x14ac:dyDescent="0.2">
      <c r="R29" s="22">
        <v>22322839771360</v>
      </c>
      <c r="S29" s="22"/>
      <c r="T29" s="22">
        <v>21336502265411</v>
      </c>
      <c r="AH29" s="22">
        <v>24322839771360</v>
      </c>
      <c r="AI29" s="22"/>
      <c r="AJ29" s="22">
        <v>23312929341517</v>
      </c>
    </row>
    <row r="30" spans="1:39" x14ac:dyDescent="0.2">
      <c r="R30" s="23">
        <f>R29-R26</f>
        <v>0</v>
      </c>
      <c r="T30" s="23">
        <f>T29-T26</f>
        <v>0</v>
      </c>
      <c r="AH30" s="23">
        <f>AH29-AH26</f>
        <v>0</v>
      </c>
      <c r="AJ30" s="23">
        <f>AJ29-AJ26</f>
        <v>0</v>
      </c>
    </row>
  </sheetData>
  <mergeCells count="29">
    <mergeCell ref="A26:B26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3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2"/>
  <sheetViews>
    <sheetView rightToLeft="1" view="pageBreakPreview" zoomScaleNormal="100" zoomScaleSheetLayoutView="100" workbookViewId="0">
      <selection activeCell="K23" sqref="K23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4.45" customHeight="1" x14ac:dyDescent="0.2">
      <c r="A4" s="45" t="s">
        <v>161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ht="14.45" customHeight="1" x14ac:dyDescent="0.2">
      <c r="A5" s="45" t="s">
        <v>162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ht="14.45" customHeight="1" x14ac:dyDescent="0.2"/>
    <row r="7" spans="1:13" ht="14.45" customHeight="1" x14ac:dyDescent="0.2">
      <c r="C7" s="46" t="s">
        <v>9</v>
      </c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 ht="14.45" customHeight="1" x14ac:dyDescent="0.2">
      <c r="A8" s="2" t="s">
        <v>163</v>
      </c>
      <c r="C8" s="4" t="s">
        <v>13</v>
      </c>
      <c r="D8" s="3"/>
      <c r="E8" s="4" t="s">
        <v>164</v>
      </c>
      <c r="F8" s="3"/>
      <c r="G8" s="4" t="s">
        <v>165</v>
      </c>
      <c r="H8" s="3"/>
      <c r="I8" s="4" t="s">
        <v>166</v>
      </c>
      <c r="J8" s="3"/>
      <c r="K8" s="4" t="s">
        <v>167</v>
      </c>
      <c r="L8" s="3"/>
      <c r="M8" s="4" t="s">
        <v>168</v>
      </c>
    </row>
    <row r="9" spans="1:13" ht="21.75" customHeight="1" x14ac:dyDescent="0.2">
      <c r="A9" s="5" t="s">
        <v>119</v>
      </c>
      <c r="C9" s="6">
        <v>1980000</v>
      </c>
      <c r="E9" s="6">
        <v>1000000</v>
      </c>
      <c r="G9" s="6">
        <v>1000000</v>
      </c>
      <c r="I9" s="7" t="s">
        <v>169</v>
      </c>
      <c r="K9" s="6">
        <v>1978923375000</v>
      </c>
      <c r="M9" s="5" t="s">
        <v>170</v>
      </c>
    </row>
    <row r="10" spans="1:13" ht="21.75" customHeight="1" x14ac:dyDescent="0.2">
      <c r="A10" s="8" t="s">
        <v>109</v>
      </c>
      <c r="C10" s="9">
        <v>5420000</v>
      </c>
      <c r="E10" s="9">
        <v>1000000</v>
      </c>
      <c r="G10" s="9">
        <v>962099</v>
      </c>
      <c r="I10" s="10" t="s">
        <v>171</v>
      </c>
      <c r="K10" s="9">
        <v>5211741153984</v>
      </c>
      <c r="M10" s="8" t="s">
        <v>170</v>
      </c>
    </row>
    <row r="11" spans="1:13" ht="21.75" customHeight="1" x14ac:dyDescent="0.2">
      <c r="A11" s="8" t="s">
        <v>128</v>
      </c>
      <c r="C11" s="9">
        <v>800000</v>
      </c>
      <c r="E11" s="9">
        <v>1000000</v>
      </c>
      <c r="G11" s="9">
        <v>1000000</v>
      </c>
      <c r="I11" s="10" t="s">
        <v>169</v>
      </c>
      <c r="K11" s="9">
        <v>799565000000</v>
      </c>
      <c r="M11" s="8" t="s">
        <v>170</v>
      </c>
    </row>
    <row r="12" spans="1:13" ht="21.75" customHeight="1" x14ac:dyDescent="0.2">
      <c r="A12" s="8" t="s">
        <v>122</v>
      </c>
      <c r="C12" s="9">
        <v>480000</v>
      </c>
      <c r="E12" s="9">
        <v>1000000</v>
      </c>
      <c r="G12" s="9">
        <v>1000000</v>
      </c>
      <c r="I12" s="10" t="s">
        <v>169</v>
      </c>
      <c r="K12" s="9">
        <v>479739000000</v>
      </c>
      <c r="M12" s="8" t="s">
        <v>170</v>
      </c>
    </row>
    <row r="13" spans="1:13" ht="21.75" customHeight="1" x14ac:dyDescent="0.2">
      <c r="A13" s="8" t="s">
        <v>125</v>
      </c>
      <c r="C13" s="9">
        <v>1000000</v>
      </c>
      <c r="E13" s="9">
        <v>1000000</v>
      </c>
      <c r="G13" s="9">
        <v>1000000</v>
      </c>
      <c r="I13" s="10" t="s">
        <v>169</v>
      </c>
      <c r="K13" s="9">
        <v>999456250000</v>
      </c>
      <c r="M13" s="8" t="s">
        <v>170</v>
      </c>
    </row>
    <row r="14" spans="1:13" ht="21.75" customHeight="1" x14ac:dyDescent="0.2">
      <c r="A14" s="8" t="s">
        <v>140</v>
      </c>
      <c r="C14" s="9">
        <v>209000</v>
      </c>
      <c r="E14" s="9">
        <v>870260</v>
      </c>
      <c r="G14" s="9">
        <v>826721</v>
      </c>
      <c r="I14" s="10" t="s">
        <v>172</v>
      </c>
      <c r="K14" s="9">
        <v>172690737325</v>
      </c>
      <c r="M14" s="8" t="s">
        <v>170</v>
      </c>
    </row>
    <row r="15" spans="1:13" ht="21.75" customHeight="1" x14ac:dyDescent="0.2">
      <c r="A15" s="8" t="s">
        <v>143</v>
      </c>
      <c r="C15" s="9">
        <v>1079237</v>
      </c>
      <c r="E15" s="9">
        <v>795680</v>
      </c>
      <c r="G15" s="9">
        <v>818319</v>
      </c>
      <c r="I15" s="10" t="s">
        <v>173</v>
      </c>
      <c r="K15" s="9">
        <v>882679924275</v>
      </c>
      <c r="M15" s="8" t="s">
        <v>170</v>
      </c>
    </row>
    <row r="16" spans="1:13" ht="21.75" customHeight="1" x14ac:dyDescent="0.2">
      <c r="A16" s="8" t="s">
        <v>146</v>
      </c>
      <c r="C16" s="9">
        <v>2682862</v>
      </c>
      <c r="E16" s="9">
        <v>814960</v>
      </c>
      <c r="G16" s="9">
        <v>816329</v>
      </c>
      <c r="I16" s="10" t="s">
        <v>174</v>
      </c>
      <c r="K16" s="9">
        <v>2188907187781</v>
      </c>
      <c r="M16" s="8" t="s">
        <v>170</v>
      </c>
    </row>
    <row r="17" spans="1:13" ht="21.75" customHeight="1" x14ac:dyDescent="0.2">
      <c r="A17" s="8" t="s">
        <v>149</v>
      </c>
      <c r="C17" s="9">
        <v>1400000</v>
      </c>
      <c r="E17" s="9">
        <v>845300</v>
      </c>
      <c r="G17" s="9">
        <v>866248</v>
      </c>
      <c r="I17" s="10" t="s">
        <v>175</v>
      </c>
      <c r="K17" s="9">
        <v>1212087768710</v>
      </c>
      <c r="M17" s="8" t="s">
        <v>170</v>
      </c>
    </row>
    <row r="18" spans="1:13" ht="21.75" customHeight="1" x14ac:dyDescent="0.2">
      <c r="A18" s="8" t="s">
        <v>152</v>
      </c>
      <c r="C18" s="9">
        <v>2706888</v>
      </c>
      <c r="E18" s="9">
        <v>798250</v>
      </c>
      <c r="G18" s="9">
        <v>803717</v>
      </c>
      <c r="I18" s="10" t="s">
        <v>176</v>
      </c>
      <c r="K18" s="9">
        <v>2174388935473</v>
      </c>
      <c r="M18" s="8" t="s">
        <v>170</v>
      </c>
    </row>
    <row r="19" spans="1:13" ht="21.75" customHeight="1" x14ac:dyDescent="0.2">
      <c r="A19" s="8" t="s">
        <v>116</v>
      </c>
      <c r="C19" s="9">
        <v>2000000</v>
      </c>
      <c r="E19" s="9">
        <v>1000000</v>
      </c>
      <c r="G19" s="9">
        <v>1000000</v>
      </c>
      <c r="I19" s="10" t="s">
        <v>169</v>
      </c>
      <c r="K19" s="9">
        <v>1998912500000</v>
      </c>
      <c r="M19" s="8" t="s">
        <v>170</v>
      </c>
    </row>
    <row r="20" spans="1:13" ht="21.75" customHeight="1" x14ac:dyDescent="0.2">
      <c r="A20" s="8" t="s">
        <v>155</v>
      </c>
      <c r="C20" s="9">
        <v>2137500</v>
      </c>
      <c r="E20" s="9">
        <v>800850</v>
      </c>
      <c r="G20" s="9">
        <v>804165</v>
      </c>
      <c r="I20" s="10" t="s">
        <v>177</v>
      </c>
      <c r="K20" s="9">
        <v>1717968034163</v>
      </c>
      <c r="M20" s="8" t="s">
        <v>170</v>
      </c>
    </row>
    <row r="21" spans="1:13" ht="21.75" customHeight="1" x14ac:dyDescent="0.2">
      <c r="A21" s="11" t="s">
        <v>158</v>
      </c>
      <c r="C21" s="9">
        <v>2000000</v>
      </c>
      <c r="E21" s="9">
        <v>1000000</v>
      </c>
      <c r="G21" s="9">
        <v>1000000</v>
      </c>
      <c r="I21" s="10" t="s">
        <v>169</v>
      </c>
      <c r="K21" s="13">
        <v>1998912500000</v>
      </c>
      <c r="M21" s="8" t="s">
        <v>170</v>
      </c>
    </row>
    <row r="22" spans="1:13" ht="21.75" customHeight="1" x14ac:dyDescent="0.2">
      <c r="A22" s="14" t="s">
        <v>65</v>
      </c>
      <c r="C22" s="9"/>
      <c r="E22" s="9"/>
      <c r="G22" s="9"/>
      <c r="I22" s="9"/>
      <c r="K22" s="15">
        <f>SUM(K9:K21)</f>
        <v>21815972366711</v>
      </c>
      <c r="M22" s="9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3"/>
  <sheetViews>
    <sheetView rightToLeft="1" view="pageBreakPreview" topLeftCell="A5" zoomScaleNormal="100" zoomScaleSheetLayoutView="100" workbookViewId="0">
      <selection activeCell="A9" sqref="A9:B18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8.85546875" bestFit="1" customWidth="1"/>
    <col min="5" max="5" width="1.28515625" customWidth="1"/>
    <col min="6" max="6" width="18.42578125" bestFit="1" customWidth="1"/>
    <col min="7" max="7" width="1.28515625" customWidth="1"/>
    <col min="8" max="8" width="18.85546875" bestFit="1" customWidth="1"/>
    <col min="9" max="9" width="1.28515625" customWidth="1"/>
    <col min="10" max="10" width="18.85546875" bestFit="1" customWidth="1"/>
    <col min="11" max="11" width="1.28515625" customWidth="1"/>
    <col min="12" max="12" width="18.28515625" bestFit="1" customWidth="1"/>
  </cols>
  <sheetData>
    <row r="1" spans="1:12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4.45" customHeight="1" x14ac:dyDescent="0.2"/>
    <row r="5" spans="1:12" ht="14.45" customHeight="1" x14ac:dyDescent="0.2">
      <c r="A5" s="1" t="s">
        <v>178</v>
      </c>
      <c r="B5" s="45" t="s">
        <v>179</v>
      </c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14.45" customHeight="1" x14ac:dyDescent="0.2">
      <c r="D6" s="2" t="s">
        <v>7</v>
      </c>
      <c r="F6" s="46" t="s">
        <v>8</v>
      </c>
      <c r="G6" s="46"/>
      <c r="H6" s="46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6" t="s">
        <v>180</v>
      </c>
      <c r="B8" s="46"/>
      <c r="D8" s="2" t="s">
        <v>181</v>
      </c>
      <c r="F8" s="2" t="s">
        <v>182</v>
      </c>
      <c r="H8" s="2" t="s">
        <v>183</v>
      </c>
      <c r="J8" s="2" t="s">
        <v>181</v>
      </c>
      <c r="L8" s="2" t="s">
        <v>18</v>
      </c>
    </row>
    <row r="9" spans="1:12" ht="21.75" customHeight="1" x14ac:dyDescent="0.2">
      <c r="A9" s="48" t="s">
        <v>269</v>
      </c>
      <c r="B9" s="48"/>
      <c r="D9" s="6">
        <v>17205516</v>
      </c>
      <c r="F9" s="6">
        <v>68072</v>
      </c>
      <c r="H9" s="6">
        <v>0</v>
      </c>
      <c r="J9" s="6">
        <v>17273588</v>
      </c>
      <c r="L9" s="26">
        <f>J9/37734597405988</f>
        <v>4.5776526549767567E-7</v>
      </c>
    </row>
    <row r="10" spans="1:12" ht="21.75" customHeight="1" x14ac:dyDescent="0.2">
      <c r="A10" s="50" t="s">
        <v>270</v>
      </c>
      <c r="B10" s="50"/>
      <c r="D10" s="9">
        <v>639750111341</v>
      </c>
      <c r="F10" s="9">
        <v>643599515219</v>
      </c>
      <c r="H10" s="9">
        <v>1283302640000</v>
      </c>
      <c r="J10" s="9">
        <v>46986560</v>
      </c>
      <c r="L10" s="26">
        <f t="shared" ref="L10:L18" si="0">J10/37734597405988</f>
        <v>1.2451851412238422E-6</v>
      </c>
    </row>
    <row r="11" spans="1:12" ht="21.75" customHeight="1" x14ac:dyDescent="0.2">
      <c r="A11" s="50" t="s">
        <v>271</v>
      </c>
      <c r="B11" s="50"/>
      <c r="D11" s="9">
        <v>37584137</v>
      </c>
      <c r="F11" s="9">
        <v>2195708219603</v>
      </c>
      <c r="H11" s="9">
        <v>2193625802593</v>
      </c>
      <c r="J11" s="9">
        <v>2120001147</v>
      </c>
      <c r="L11" s="26">
        <f t="shared" si="0"/>
        <v>5.6181893878204802E-5</v>
      </c>
    </row>
    <row r="12" spans="1:12" ht="21.75" customHeight="1" x14ac:dyDescent="0.2">
      <c r="A12" s="50" t="s">
        <v>272</v>
      </c>
      <c r="B12" s="50"/>
      <c r="D12" s="9">
        <v>2936778139178</v>
      </c>
      <c r="F12" s="9">
        <v>1918797983665</v>
      </c>
      <c r="H12" s="9">
        <v>1203502760000</v>
      </c>
      <c r="J12" s="9">
        <v>3652073362843</v>
      </c>
      <c r="L12" s="26">
        <f t="shared" si="0"/>
        <v>9.6783154290748116E-2</v>
      </c>
    </row>
    <row r="13" spans="1:12" ht="21.75" customHeight="1" x14ac:dyDescent="0.2">
      <c r="A13" s="50" t="s">
        <v>273</v>
      </c>
      <c r="B13" s="50"/>
      <c r="D13" s="9">
        <v>10191849</v>
      </c>
      <c r="F13" s="9">
        <v>40322</v>
      </c>
      <c r="H13" s="9">
        <v>630000</v>
      </c>
      <c r="J13" s="9">
        <v>9602171</v>
      </c>
      <c r="L13" s="26">
        <f t="shared" si="0"/>
        <v>2.544659718159934E-7</v>
      </c>
    </row>
    <row r="14" spans="1:12" ht="21.75" customHeight="1" x14ac:dyDescent="0.2">
      <c r="A14" s="50" t="s">
        <v>274</v>
      </c>
      <c r="B14" s="50"/>
      <c r="D14" s="9">
        <v>0</v>
      </c>
      <c r="F14" s="9">
        <v>3584500000000</v>
      </c>
      <c r="H14" s="9">
        <v>1792000000000</v>
      </c>
      <c r="J14" s="9">
        <v>1792500000000</v>
      </c>
      <c r="L14" s="26">
        <f t="shared" si="0"/>
        <v>4.7502825608934499E-2</v>
      </c>
    </row>
    <row r="15" spans="1:12" ht="21.75" customHeight="1" x14ac:dyDescent="0.2">
      <c r="A15" s="50" t="s">
        <v>275</v>
      </c>
      <c r="B15" s="50"/>
      <c r="D15" s="9">
        <v>2321900625658</v>
      </c>
      <c r="F15" s="9">
        <v>2371742471242</v>
      </c>
      <c r="H15" s="9">
        <v>4693103000000</v>
      </c>
      <c r="J15" s="9">
        <v>540096900</v>
      </c>
      <c r="L15" s="26">
        <f t="shared" si="0"/>
        <v>1.4313042595607327E-5</v>
      </c>
    </row>
    <row r="16" spans="1:12" ht="21.75" customHeight="1" x14ac:dyDescent="0.2">
      <c r="A16" s="50" t="s">
        <v>276</v>
      </c>
      <c r="B16" s="50"/>
      <c r="D16" s="9">
        <v>5200696146345</v>
      </c>
      <c r="F16" s="9">
        <v>472741139847</v>
      </c>
      <c r="H16" s="9">
        <v>476603750000</v>
      </c>
      <c r="J16" s="9">
        <v>5196833536192</v>
      </c>
      <c r="L16" s="26">
        <f t="shared" si="0"/>
        <v>0.13772065672992523</v>
      </c>
    </row>
    <row r="17" spans="1:12" ht="21.75" customHeight="1" x14ac:dyDescent="0.2">
      <c r="A17" s="50" t="s">
        <v>277</v>
      </c>
      <c r="B17" s="50"/>
      <c r="D17" s="9">
        <v>1017001544253</v>
      </c>
      <c r="F17" s="9">
        <v>474418628048</v>
      </c>
      <c r="H17" s="9">
        <v>920343370206</v>
      </c>
      <c r="J17" s="9">
        <v>571076802095</v>
      </c>
      <c r="L17" s="26">
        <f>J17/37734597405988</f>
        <v>1.5134037232483561E-2</v>
      </c>
    </row>
    <row r="18" spans="1:12" ht="21.75" customHeight="1" x14ac:dyDescent="0.2">
      <c r="A18" s="50" t="s">
        <v>278</v>
      </c>
      <c r="B18" s="50"/>
      <c r="D18" s="9">
        <v>3187000</v>
      </c>
      <c r="F18" s="9">
        <v>0</v>
      </c>
      <c r="H18" s="9">
        <v>1260000</v>
      </c>
      <c r="J18" s="9">
        <v>1927000</v>
      </c>
      <c r="L18" s="26">
        <f t="shared" si="0"/>
        <v>5.1067193834542131E-8</v>
      </c>
    </row>
    <row r="19" spans="1:12" ht="21.75" customHeight="1" thickBot="1" x14ac:dyDescent="0.25">
      <c r="A19" s="53" t="s">
        <v>65</v>
      </c>
      <c r="B19" s="53"/>
      <c r="D19" s="15">
        <f>SUM(D9:D18)</f>
        <v>12116194735277</v>
      </c>
      <c r="F19" s="15">
        <f>SUM(F9:F18)</f>
        <v>11661508066018</v>
      </c>
      <c r="H19" s="15">
        <f>SUM(H9:H18)</f>
        <v>12562483212799</v>
      </c>
      <c r="J19" s="15">
        <f>SUM(J9:J18)</f>
        <v>11215219588496</v>
      </c>
      <c r="L19" s="27">
        <f>SUM(L9:L18)</f>
        <v>0.29721317728213759</v>
      </c>
    </row>
    <row r="20" spans="1:12" ht="13.5" thickTop="1" x14ac:dyDescent="0.2"/>
    <row r="22" spans="1:12" x14ac:dyDescent="0.2">
      <c r="D22" s="22">
        <v>12116194735277</v>
      </c>
      <c r="F22" s="22">
        <v>11661508066018</v>
      </c>
      <c r="H22" s="22">
        <v>12562483212799</v>
      </c>
      <c r="J22" s="22">
        <f>D22+F22-H22</f>
        <v>11215219588496</v>
      </c>
    </row>
    <row r="23" spans="1:12" x14ac:dyDescent="0.2">
      <c r="D23" s="23">
        <f>D22-D19</f>
        <v>0</v>
      </c>
      <c r="F23" s="23">
        <f>F22-F19</f>
        <v>0</v>
      </c>
      <c r="H23" s="23">
        <f>H22-H19</f>
        <v>0</v>
      </c>
      <c r="J23" s="23">
        <f>J22-J19</f>
        <v>0</v>
      </c>
    </row>
  </sheetData>
  <mergeCells count="17">
    <mergeCell ref="A19:B19"/>
    <mergeCell ref="A18:B18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9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Normal="100" zoomScaleSheetLayoutView="100" workbookViewId="0">
      <selection activeCell="H11" sqref="H1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1.75" customHeight="1" x14ac:dyDescent="0.2">
      <c r="A2" s="44" t="s">
        <v>184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4.45" customHeight="1" x14ac:dyDescent="0.2"/>
    <row r="5" spans="1:10" ht="29.1" customHeight="1" x14ac:dyDescent="0.2">
      <c r="A5" s="1" t="s">
        <v>185</v>
      </c>
      <c r="B5" s="45" t="s">
        <v>186</v>
      </c>
      <c r="C5" s="45"/>
      <c r="D5" s="45"/>
      <c r="E5" s="45"/>
      <c r="F5" s="45"/>
      <c r="G5" s="45"/>
      <c r="H5" s="45"/>
      <c r="I5" s="45"/>
      <c r="J5" s="45"/>
    </row>
    <row r="6" spans="1:10" ht="14.45" customHeight="1" x14ac:dyDescent="0.2"/>
    <row r="7" spans="1:10" ht="14.45" customHeight="1" x14ac:dyDescent="0.2">
      <c r="A7" s="46" t="s">
        <v>187</v>
      </c>
      <c r="B7" s="46"/>
      <c r="D7" s="2" t="s">
        <v>188</v>
      </c>
      <c r="F7" s="2" t="s">
        <v>181</v>
      </c>
      <c r="H7" s="2" t="s">
        <v>189</v>
      </c>
      <c r="J7" s="2" t="s">
        <v>190</v>
      </c>
    </row>
    <row r="8" spans="1:10" ht="21.75" customHeight="1" x14ac:dyDescent="0.2">
      <c r="A8" s="48" t="s">
        <v>191</v>
      </c>
      <c r="B8" s="48"/>
      <c r="D8" s="5" t="s">
        <v>192</v>
      </c>
      <c r="F8" s="6">
        <f>'درآمد سرمایه گذاری در سهام'!T55</f>
        <v>10523162094</v>
      </c>
      <c r="H8" s="26">
        <f>F8/996843348675</f>
        <v>1.0556485237111069E-2</v>
      </c>
      <c r="J8" s="26">
        <f t="shared" ref="J8:J10" si="0">F8/37734597405988</f>
        <v>2.7887304535890208E-4</v>
      </c>
    </row>
    <row r="9" spans="1:10" ht="21.75" customHeight="1" x14ac:dyDescent="0.2">
      <c r="A9" s="50" t="s">
        <v>193</v>
      </c>
      <c r="B9" s="50"/>
      <c r="D9" s="8" t="s">
        <v>194</v>
      </c>
      <c r="F9" s="9">
        <f>'درآمد سرمایه گذاری در صندوق'!T17</f>
        <v>-20516281445</v>
      </c>
      <c r="H9" s="26">
        <f>F9/996843348675</f>
        <v>-2.0581249272787098E-2</v>
      </c>
      <c r="J9" s="26">
        <f t="shared" si="0"/>
        <v>-5.4369949212030883E-4</v>
      </c>
    </row>
    <row r="10" spans="1:10" ht="21.75" customHeight="1" x14ac:dyDescent="0.2">
      <c r="A10" s="50" t="s">
        <v>195</v>
      </c>
      <c r="B10" s="50"/>
      <c r="D10" s="8" t="s">
        <v>196</v>
      </c>
      <c r="F10" s="9">
        <f>'درآمد سرمایه گذاری در اوراق به'!R26</f>
        <v>686836153608</v>
      </c>
      <c r="H10" s="26">
        <f t="shared" ref="H10:H12" si="1">F10/996843348675</f>
        <v>0.68901112147755184</v>
      </c>
      <c r="J10" s="26">
        <f t="shared" si="0"/>
        <v>1.820176180014068E-2</v>
      </c>
    </row>
    <row r="11" spans="1:10" ht="21.75" customHeight="1" x14ac:dyDescent="0.2">
      <c r="A11" s="50" t="s">
        <v>197</v>
      </c>
      <c r="B11" s="50"/>
      <c r="D11" s="8" t="s">
        <v>198</v>
      </c>
      <c r="F11" s="9">
        <f>'درآمد سپرده بانکی'!H17</f>
        <v>312111664443</v>
      </c>
      <c r="H11" s="26">
        <f t="shared" si="1"/>
        <v>0.31310001201077131</v>
      </c>
      <c r="J11" s="26">
        <f>F11/37734597405988</f>
        <v>8.2712334541423221E-3</v>
      </c>
    </row>
    <row r="12" spans="1:10" ht="21.75" customHeight="1" x14ac:dyDescent="0.2">
      <c r="A12" s="52" t="s">
        <v>199</v>
      </c>
      <c r="B12" s="52"/>
      <c r="D12" s="11" t="s">
        <v>200</v>
      </c>
      <c r="F12" s="13">
        <f>'سایر درآمدها'!F11</f>
        <v>1973224419</v>
      </c>
      <c r="H12" s="26">
        <f t="shared" si="1"/>
        <v>1.9794729248309691E-3</v>
      </c>
      <c r="J12" s="26">
        <f>F12/37734597405988</f>
        <v>5.229218156934343E-5</v>
      </c>
    </row>
    <row r="13" spans="1:10" ht="21.75" customHeight="1" x14ac:dyDescent="0.2">
      <c r="A13" s="53" t="s">
        <v>65</v>
      </c>
      <c r="B13" s="53"/>
      <c r="D13" s="15"/>
      <c r="F13" s="15">
        <f>SUM(F8:F12)</f>
        <v>990927923119</v>
      </c>
      <c r="H13" s="27">
        <f>SUM(H8:H12)</f>
        <v>0.99406584237747808</v>
      </c>
      <c r="J13" s="27">
        <f>SUM(J8:J12)</f>
        <v>2.6260460989090937E-2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71"/>
  <sheetViews>
    <sheetView rightToLeft="1" view="pageBreakPreview" topLeftCell="A49" zoomScaleNormal="100" zoomScaleSheetLayoutView="100" workbookViewId="0">
      <selection activeCell="J77" sqref="J77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4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5" width="1.28515625" customWidth="1"/>
    <col min="16" max="16" width="15.42578125" bestFit="1" customWidth="1"/>
    <col min="17" max="17" width="1.28515625" customWidth="1"/>
    <col min="18" max="18" width="11.140625" bestFit="1" customWidth="1"/>
    <col min="19" max="19" width="1.28515625" customWidth="1"/>
    <col min="20" max="20" width="14.85546875" bestFit="1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2" ht="21.75" customHeight="1" x14ac:dyDescent="0.2">
      <c r="A2" s="41" t="s">
        <v>184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2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2" ht="14.45" customHeight="1" x14ac:dyDescent="0.2"/>
    <row r="5" spans="1:22" ht="14.45" customHeight="1" x14ac:dyDescent="0.2">
      <c r="A5" s="1" t="s">
        <v>201</v>
      </c>
      <c r="B5" s="42" t="s">
        <v>202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ht="14.45" customHeight="1" x14ac:dyDescent="0.2">
      <c r="D6" s="29" t="s">
        <v>203</v>
      </c>
      <c r="E6" s="29"/>
      <c r="F6" s="29"/>
      <c r="G6" s="29"/>
      <c r="H6" s="29"/>
      <c r="I6" s="29"/>
      <c r="J6" s="29"/>
      <c r="K6" s="29"/>
      <c r="L6" s="29"/>
      <c r="N6" s="29" t="s">
        <v>204</v>
      </c>
      <c r="O6" s="29"/>
      <c r="P6" s="29"/>
      <c r="Q6" s="29"/>
      <c r="R6" s="29"/>
      <c r="S6" s="29"/>
      <c r="T6" s="29"/>
      <c r="U6" s="29"/>
      <c r="V6" s="29"/>
    </row>
    <row r="7" spans="1:22" ht="14.45" customHeight="1" x14ac:dyDescent="0.2">
      <c r="D7" s="3"/>
      <c r="E7" s="3"/>
      <c r="F7" s="3"/>
      <c r="G7" s="3"/>
      <c r="H7" s="3"/>
      <c r="I7" s="3"/>
      <c r="J7" s="43" t="s">
        <v>65</v>
      </c>
      <c r="K7" s="43"/>
      <c r="L7" s="43"/>
      <c r="N7" s="3"/>
      <c r="O7" s="3"/>
      <c r="P7" s="3"/>
      <c r="Q7" s="3"/>
      <c r="R7" s="3"/>
      <c r="S7" s="3"/>
      <c r="T7" s="43" t="s">
        <v>65</v>
      </c>
      <c r="U7" s="43"/>
      <c r="V7" s="43"/>
    </row>
    <row r="8" spans="1:22" ht="14.45" customHeight="1" x14ac:dyDescent="0.2">
      <c r="A8" s="29" t="s">
        <v>205</v>
      </c>
      <c r="B8" s="29"/>
      <c r="D8" s="2" t="s">
        <v>206</v>
      </c>
      <c r="F8" s="2" t="s">
        <v>207</v>
      </c>
      <c r="H8" s="2" t="s">
        <v>208</v>
      </c>
      <c r="J8" s="4" t="s">
        <v>181</v>
      </c>
      <c r="K8" s="3"/>
      <c r="L8" s="4" t="s">
        <v>189</v>
      </c>
      <c r="N8" s="2" t="s">
        <v>206</v>
      </c>
      <c r="P8" s="29" t="s">
        <v>207</v>
      </c>
      <c r="R8" s="2" t="s">
        <v>208</v>
      </c>
      <c r="T8" s="4" t="s">
        <v>181</v>
      </c>
      <c r="U8" s="3"/>
      <c r="V8" s="4" t="s">
        <v>189</v>
      </c>
    </row>
    <row r="9" spans="1:22" ht="21.75" customHeight="1" x14ac:dyDescent="0.2">
      <c r="A9" s="28" t="s">
        <v>22</v>
      </c>
      <c r="B9" s="28"/>
      <c r="D9" s="6">
        <v>0</v>
      </c>
      <c r="F9" s="6">
        <v>0</v>
      </c>
      <c r="H9" s="6">
        <v>0</v>
      </c>
      <c r="J9" s="6">
        <v>0</v>
      </c>
      <c r="L9" s="26">
        <f t="shared" ref="L9:L54" si="0">J9/996843348675</f>
        <v>0</v>
      </c>
      <c r="N9" s="6">
        <v>0</v>
      </c>
      <c r="P9" s="40">
        <v>0</v>
      </c>
      <c r="R9" s="6">
        <v>0</v>
      </c>
      <c r="T9" s="6">
        <v>0</v>
      </c>
      <c r="V9" s="26">
        <f t="shared" ref="V9:V52" si="1">T9/996843348675</f>
        <v>0</v>
      </c>
    </row>
    <row r="10" spans="1:22" ht="21.75" customHeight="1" x14ac:dyDescent="0.2">
      <c r="A10" s="30" t="s">
        <v>41</v>
      </c>
      <c r="B10" s="30"/>
      <c r="D10" s="9">
        <v>0</v>
      </c>
      <c r="F10" s="9">
        <v>0</v>
      </c>
      <c r="H10" s="9">
        <v>0</v>
      </c>
      <c r="J10" s="9">
        <v>0</v>
      </c>
      <c r="L10" s="26">
        <f t="shared" si="0"/>
        <v>0</v>
      </c>
      <c r="N10" s="9">
        <v>0</v>
      </c>
      <c r="P10" s="38">
        <v>0</v>
      </c>
      <c r="R10" s="9">
        <v>0</v>
      </c>
      <c r="T10" s="9">
        <v>0</v>
      </c>
      <c r="V10" s="26">
        <f t="shared" si="1"/>
        <v>0</v>
      </c>
    </row>
    <row r="11" spans="1:22" ht="21.75" customHeight="1" x14ac:dyDescent="0.2">
      <c r="A11" s="30" t="s">
        <v>63</v>
      </c>
      <c r="B11" s="30"/>
      <c r="D11" s="9">
        <v>0</v>
      </c>
      <c r="F11" s="9">
        <v>0</v>
      </c>
      <c r="H11" s="9">
        <v>0</v>
      </c>
      <c r="J11" s="9">
        <v>0</v>
      </c>
      <c r="L11" s="26">
        <f t="shared" si="0"/>
        <v>0</v>
      </c>
      <c r="N11" s="9">
        <v>0</v>
      </c>
      <c r="P11" s="38">
        <v>0</v>
      </c>
      <c r="R11" s="9">
        <v>0</v>
      </c>
      <c r="T11" s="9">
        <v>0</v>
      </c>
      <c r="V11" s="26">
        <f t="shared" si="1"/>
        <v>0</v>
      </c>
    </row>
    <row r="12" spans="1:22" ht="21.75" customHeight="1" x14ac:dyDescent="0.2">
      <c r="A12" s="30" t="s">
        <v>23</v>
      </c>
      <c r="B12" s="30"/>
      <c r="D12" s="9">
        <v>0</v>
      </c>
      <c r="F12" s="9">
        <v>0</v>
      </c>
      <c r="H12" s="9">
        <v>0</v>
      </c>
      <c r="J12" s="9">
        <v>0</v>
      </c>
      <c r="L12" s="26">
        <f t="shared" si="0"/>
        <v>0</v>
      </c>
      <c r="N12" s="9">
        <v>0</v>
      </c>
      <c r="P12" s="38">
        <v>0</v>
      </c>
      <c r="R12" s="9">
        <v>0</v>
      </c>
      <c r="T12" s="9">
        <v>0</v>
      </c>
      <c r="V12" s="26">
        <f t="shared" si="1"/>
        <v>0</v>
      </c>
    </row>
    <row r="13" spans="1:22" ht="21.75" customHeight="1" x14ac:dyDescent="0.2">
      <c r="A13" s="30" t="s">
        <v>26</v>
      </c>
      <c r="B13" s="30"/>
      <c r="D13" s="9">
        <v>0</v>
      </c>
      <c r="F13" s="9">
        <v>0</v>
      </c>
      <c r="H13" s="9">
        <v>0</v>
      </c>
      <c r="J13" s="9">
        <v>0</v>
      </c>
      <c r="L13" s="26">
        <f t="shared" si="0"/>
        <v>0</v>
      </c>
      <c r="N13" s="9">
        <v>0</v>
      </c>
      <c r="P13" s="38">
        <v>0</v>
      </c>
      <c r="R13" s="9">
        <v>0</v>
      </c>
      <c r="T13" s="9">
        <v>0</v>
      </c>
      <c r="V13" s="26">
        <f t="shared" si="1"/>
        <v>0</v>
      </c>
    </row>
    <row r="14" spans="1:22" ht="21.75" customHeight="1" x14ac:dyDescent="0.2">
      <c r="A14" s="30" t="s">
        <v>28</v>
      </c>
      <c r="B14" s="30"/>
      <c r="D14" s="9">
        <v>0</v>
      </c>
      <c r="F14" s="9">
        <v>0</v>
      </c>
      <c r="H14" s="9">
        <v>0</v>
      </c>
      <c r="J14" s="9">
        <v>0</v>
      </c>
      <c r="L14" s="26">
        <f t="shared" si="0"/>
        <v>0</v>
      </c>
      <c r="N14" s="9">
        <v>0</v>
      </c>
      <c r="P14" s="38">
        <v>0</v>
      </c>
      <c r="R14" s="9">
        <v>0</v>
      </c>
      <c r="T14" s="9">
        <v>0</v>
      </c>
      <c r="V14" s="26">
        <f t="shared" si="1"/>
        <v>0</v>
      </c>
    </row>
    <row r="15" spans="1:22" ht="21.75" customHeight="1" x14ac:dyDescent="0.2">
      <c r="A15" s="30" t="s">
        <v>20</v>
      </c>
      <c r="B15" s="30"/>
      <c r="D15" s="9">
        <v>0</v>
      </c>
      <c r="F15" s="9">
        <v>0</v>
      </c>
      <c r="H15" s="9">
        <v>0</v>
      </c>
      <c r="J15" s="9">
        <v>0</v>
      </c>
      <c r="L15" s="26">
        <f t="shared" si="0"/>
        <v>0</v>
      </c>
      <c r="N15" s="9">
        <v>0</v>
      </c>
      <c r="P15" s="38">
        <v>0</v>
      </c>
      <c r="R15" s="9">
        <v>0</v>
      </c>
      <c r="T15" s="9">
        <v>0</v>
      </c>
      <c r="V15" s="26">
        <f t="shared" si="1"/>
        <v>0</v>
      </c>
    </row>
    <row r="16" spans="1:22" ht="21.75" customHeight="1" x14ac:dyDescent="0.2">
      <c r="A16" s="30" t="s">
        <v>58</v>
      </c>
      <c r="B16" s="30"/>
      <c r="D16" s="9">
        <v>0</v>
      </c>
      <c r="F16" s="9">
        <v>0</v>
      </c>
      <c r="H16" s="9">
        <v>0</v>
      </c>
      <c r="J16" s="9">
        <v>0</v>
      </c>
      <c r="L16" s="26">
        <f t="shared" si="0"/>
        <v>0</v>
      </c>
      <c r="N16" s="9">
        <v>0</v>
      </c>
      <c r="P16" s="38">
        <v>0</v>
      </c>
      <c r="R16" s="9">
        <v>0</v>
      </c>
      <c r="T16" s="9">
        <v>0</v>
      </c>
      <c r="V16" s="26">
        <f t="shared" si="1"/>
        <v>0</v>
      </c>
    </row>
    <row r="17" spans="1:22" ht="21.75" customHeight="1" x14ac:dyDescent="0.2">
      <c r="A17" s="30" t="s">
        <v>33</v>
      </c>
      <c r="B17" s="30"/>
      <c r="D17" s="9">
        <v>0</v>
      </c>
      <c r="F17" s="9">
        <v>0</v>
      </c>
      <c r="H17" s="9">
        <v>0</v>
      </c>
      <c r="J17" s="9">
        <v>0</v>
      </c>
      <c r="L17" s="26">
        <f t="shared" si="0"/>
        <v>0</v>
      </c>
      <c r="N17" s="9">
        <v>0</v>
      </c>
      <c r="P17" s="38">
        <v>0</v>
      </c>
      <c r="R17" s="9">
        <v>0</v>
      </c>
      <c r="T17" s="9">
        <v>0</v>
      </c>
      <c r="V17" s="26">
        <f t="shared" si="1"/>
        <v>0</v>
      </c>
    </row>
    <row r="18" spans="1:22" ht="21.75" customHeight="1" x14ac:dyDescent="0.2">
      <c r="A18" s="30" t="s">
        <v>60</v>
      </c>
      <c r="B18" s="30"/>
      <c r="D18" s="9">
        <v>0</v>
      </c>
      <c r="F18" s="9">
        <v>10523162094</v>
      </c>
      <c r="H18" s="9">
        <v>0</v>
      </c>
      <c r="J18" s="9">
        <v>10523162094</v>
      </c>
      <c r="L18" s="26">
        <f t="shared" si="0"/>
        <v>1.0556485237111069E-2</v>
      </c>
      <c r="N18" s="9">
        <v>0</v>
      </c>
      <c r="P18" s="38">
        <v>10523162094</v>
      </c>
      <c r="R18" s="9">
        <v>0</v>
      </c>
      <c r="T18" s="9">
        <v>10523162094</v>
      </c>
      <c r="V18" s="26">
        <f t="shared" si="1"/>
        <v>1.0556485237111069E-2</v>
      </c>
    </row>
    <row r="19" spans="1:22" ht="21.75" customHeight="1" x14ac:dyDescent="0.2">
      <c r="A19" s="30" t="s">
        <v>29</v>
      </c>
      <c r="B19" s="30"/>
      <c r="D19" s="9">
        <v>0</v>
      </c>
      <c r="F19" s="9">
        <v>0</v>
      </c>
      <c r="H19" s="9">
        <v>0</v>
      </c>
      <c r="J19" s="9">
        <v>0</v>
      </c>
      <c r="L19" s="26">
        <f t="shared" si="0"/>
        <v>0</v>
      </c>
      <c r="N19" s="9">
        <v>0</v>
      </c>
      <c r="P19" s="38">
        <v>0</v>
      </c>
      <c r="R19" s="9">
        <v>0</v>
      </c>
      <c r="T19" s="9">
        <v>0</v>
      </c>
      <c r="V19" s="26">
        <f t="shared" si="1"/>
        <v>0</v>
      </c>
    </row>
    <row r="20" spans="1:22" ht="21.75" customHeight="1" x14ac:dyDescent="0.2">
      <c r="A20" s="30" t="s">
        <v>24</v>
      </c>
      <c r="B20" s="30"/>
      <c r="D20" s="9">
        <v>0</v>
      </c>
      <c r="F20" s="9">
        <v>0</v>
      </c>
      <c r="H20" s="9">
        <v>0</v>
      </c>
      <c r="J20" s="9">
        <v>0</v>
      </c>
      <c r="L20" s="26">
        <f t="shared" si="0"/>
        <v>0</v>
      </c>
      <c r="N20" s="9">
        <v>0</v>
      </c>
      <c r="P20" s="38">
        <v>0</v>
      </c>
      <c r="R20" s="9">
        <v>0</v>
      </c>
      <c r="T20" s="9">
        <v>0</v>
      </c>
      <c r="V20" s="26">
        <f t="shared" si="1"/>
        <v>0</v>
      </c>
    </row>
    <row r="21" spans="1:22" ht="21.75" customHeight="1" x14ac:dyDescent="0.2">
      <c r="A21" s="30" t="s">
        <v>27</v>
      </c>
      <c r="B21" s="30"/>
      <c r="D21" s="9">
        <v>0</v>
      </c>
      <c r="F21" s="9">
        <v>0</v>
      </c>
      <c r="H21" s="9">
        <v>0</v>
      </c>
      <c r="J21" s="9">
        <v>0</v>
      </c>
      <c r="L21" s="26">
        <f t="shared" si="0"/>
        <v>0</v>
      </c>
      <c r="N21" s="9">
        <v>0</v>
      </c>
      <c r="P21" s="38">
        <v>0</v>
      </c>
      <c r="R21" s="9">
        <v>0</v>
      </c>
      <c r="T21" s="9">
        <v>0</v>
      </c>
      <c r="V21" s="26">
        <f t="shared" si="1"/>
        <v>0</v>
      </c>
    </row>
    <row r="22" spans="1:22" ht="21.75" customHeight="1" x14ac:dyDescent="0.2">
      <c r="A22" s="30" t="s">
        <v>30</v>
      </c>
      <c r="B22" s="30"/>
      <c r="D22" s="9">
        <v>0</v>
      </c>
      <c r="F22" s="9">
        <v>0</v>
      </c>
      <c r="H22" s="9">
        <v>0</v>
      </c>
      <c r="J22" s="9">
        <v>0</v>
      </c>
      <c r="L22" s="26">
        <f t="shared" si="0"/>
        <v>0</v>
      </c>
      <c r="N22" s="9">
        <v>0</v>
      </c>
      <c r="P22" s="38">
        <v>0</v>
      </c>
      <c r="R22" s="9">
        <v>0</v>
      </c>
      <c r="T22" s="9">
        <v>0</v>
      </c>
      <c r="V22" s="26">
        <f t="shared" si="1"/>
        <v>0</v>
      </c>
    </row>
    <row r="23" spans="1:22" ht="21.75" customHeight="1" x14ac:dyDescent="0.2">
      <c r="A23" s="30" t="s">
        <v>42</v>
      </c>
      <c r="B23" s="30"/>
      <c r="D23" s="9">
        <v>0</v>
      </c>
      <c r="F23" s="9">
        <v>0</v>
      </c>
      <c r="H23" s="9">
        <v>0</v>
      </c>
      <c r="J23" s="9">
        <v>0</v>
      </c>
      <c r="L23" s="26">
        <f t="shared" si="0"/>
        <v>0</v>
      </c>
      <c r="N23" s="9">
        <v>0</v>
      </c>
      <c r="P23" s="38">
        <v>0</v>
      </c>
      <c r="R23" s="9">
        <v>0</v>
      </c>
      <c r="T23" s="9">
        <v>0</v>
      </c>
      <c r="V23" s="26">
        <f t="shared" si="1"/>
        <v>0</v>
      </c>
    </row>
    <row r="24" spans="1:22" ht="21.75" customHeight="1" x14ac:dyDescent="0.2">
      <c r="A24" s="30" t="s">
        <v>43</v>
      </c>
      <c r="B24" s="30"/>
      <c r="D24" s="9">
        <v>0</v>
      </c>
      <c r="F24" s="9">
        <v>0</v>
      </c>
      <c r="H24" s="9">
        <v>0</v>
      </c>
      <c r="J24" s="9">
        <v>0</v>
      </c>
      <c r="L24" s="26">
        <f t="shared" si="0"/>
        <v>0</v>
      </c>
      <c r="N24" s="9">
        <v>0</v>
      </c>
      <c r="P24" s="38">
        <v>0</v>
      </c>
      <c r="R24" s="9">
        <v>0</v>
      </c>
      <c r="T24" s="9">
        <v>0</v>
      </c>
      <c r="V24" s="26">
        <f t="shared" si="1"/>
        <v>0</v>
      </c>
    </row>
    <row r="25" spans="1:22" ht="21.75" customHeight="1" x14ac:dyDescent="0.2">
      <c r="A25" s="30" t="s">
        <v>44</v>
      </c>
      <c r="B25" s="30"/>
      <c r="D25" s="9">
        <v>0</v>
      </c>
      <c r="F25" s="9">
        <v>0</v>
      </c>
      <c r="H25" s="9">
        <v>0</v>
      </c>
      <c r="J25" s="9">
        <v>0</v>
      </c>
      <c r="L25" s="26">
        <f t="shared" si="0"/>
        <v>0</v>
      </c>
      <c r="N25" s="9">
        <v>0</v>
      </c>
      <c r="P25" s="38">
        <v>0</v>
      </c>
      <c r="R25" s="9">
        <v>0</v>
      </c>
      <c r="T25" s="9">
        <v>0</v>
      </c>
      <c r="V25" s="26">
        <f t="shared" si="1"/>
        <v>0</v>
      </c>
    </row>
    <row r="26" spans="1:22" ht="21.75" customHeight="1" x14ac:dyDescent="0.2">
      <c r="A26" s="30" t="s">
        <v>45</v>
      </c>
      <c r="B26" s="30"/>
      <c r="D26" s="9">
        <v>0</v>
      </c>
      <c r="F26" s="9">
        <v>0</v>
      </c>
      <c r="H26" s="9">
        <v>0</v>
      </c>
      <c r="J26" s="9">
        <v>0</v>
      </c>
      <c r="L26" s="26">
        <f t="shared" si="0"/>
        <v>0</v>
      </c>
      <c r="N26" s="9">
        <v>0</v>
      </c>
      <c r="P26" s="38">
        <v>0</v>
      </c>
      <c r="R26" s="9">
        <v>0</v>
      </c>
      <c r="T26" s="9">
        <v>0</v>
      </c>
      <c r="V26" s="26">
        <f t="shared" si="1"/>
        <v>0</v>
      </c>
    </row>
    <row r="27" spans="1:22" ht="21.75" customHeight="1" x14ac:dyDescent="0.2">
      <c r="A27" s="30" t="s">
        <v>46</v>
      </c>
      <c r="B27" s="30"/>
      <c r="D27" s="9">
        <v>0</v>
      </c>
      <c r="F27" s="9">
        <v>0</v>
      </c>
      <c r="H27" s="9">
        <v>0</v>
      </c>
      <c r="J27" s="9">
        <v>0</v>
      </c>
      <c r="L27" s="26">
        <f t="shared" si="0"/>
        <v>0</v>
      </c>
      <c r="N27" s="9">
        <v>0</v>
      </c>
      <c r="P27" s="38">
        <v>0</v>
      </c>
      <c r="R27" s="9">
        <v>0</v>
      </c>
      <c r="T27" s="9">
        <v>0</v>
      </c>
      <c r="V27" s="26">
        <f t="shared" si="1"/>
        <v>0</v>
      </c>
    </row>
    <row r="28" spans="1:22" ht="21.75" customHeight="1" x14ac:dyDescent="0.2">
      <c r="A28" s="30" t="s">
        <v>47</v>
      </c>
      <c r="B28" s="30"/>
      <c r="D28" s="9">
        <v>0</v>
      </c>
      <c r="F28" s="9">
        <v>0</v>
      </c>
      <c r="H28" s="9">
        <v>0</v>
      </c>
      <c r="J28" s="9">
        <v>0</v>
      </c>
      <c r="L28" s="26">
        <f t="shared" si="0"/>
        <v>0</v>
      </c>
      <c r="N28" s="9">
        <v>0</v>
      </c>
      <c r="P28" s="38">
        <v>0</v>
      </c>
      <c r="R28" s="9">
        <v>0</v>
      </c>
      <c r="T28" s="9">
        <v>0</v>
      </c>
      <c r="V28" s="26">
        <f t="shared" si="1"/>
        <v>0</v>
      </c>
    </row>
    <row r="29" spans="1:22" ht="21.75" customHeight="1" x14ac:dyDescent="0.2">
      <c r="A29" s="30" t="s">
        <v>35</v>
      </c>
      <c r="B29" s="30"/>
      <c r="D29" s="9">
        <v>0</v>
      </c>
      <c r="F29" s="9">
        <v>0</v>
      </c>
      <c r="H29" s="9">
        <v>0</v>
      </c>
      <c r="J29" s="9">
        <v>0</v>
      </c>
      <c r="L29" s="26">
        <f t="shared" si="0"/>
        <v>0</v>
      </c>
      <c r="N29" s="9">
        <v>0</v>
      </c>
      <c r="P29" s="38">
        <v>0</v>
      </c>
      <c r="R29" s="9">
        <v>0</v>
      </c>
      <c r="T29" s="9">
        <v>0</v>
      </c>
      <c r="V29" s="26">
        <f t="shared" si="1"/>
        <v>0</v>
      </c>
    </row>
    <row r="30" spans="1:22" ht="21.75" customHeight="1" x14ac:dyDescent="0.2">
      <c r="A30" s="30" t="s">
        <v>48</v>
      </c>
      <c r="B30" s="30"/>
      <c r="D30" s="9">
        <v>0</v>
      </c>
      <c r="F30" s="9">
        <v>0</v>
      </c>
      <c r="H30" s="9">
        <v>0</v>
      </c>
      <c r="J30" s="9">
        <v>0</v>
      </c>
      <c r="L30" s="26">
        <f t="shared" si="0"/>
        <v>0</v>
      </c>
      <c r="N30" s="9">
        <v>0</v>
      </c>
      <c r="P30" s="38">
        <v>0</v>
      </c>
      <c r="R30" s="9">
        <v>0</v>
      </c>
      <c r="T30" s="9">
        <v>0</v>
      </c>
      <c r="V30" s="26">
        <f t="shared" si="1"/>
        <v>0</v>
      </c>
    </row>
    <row r="31" spans="1:22" ht="21.75" customHeight="1" x14ac:dyDescent="0.2">
      <c r="A31" s="30" t="s">
        <v>49</v>
      </c>
      <c r="B31" s="30"/>
      <c r="D31" s="9">
        <v>0</v>
      </c>
      <c r="F31" s="9">
        <v>0</v>
      </c>
      <c r="H31" s="9">
        <v>0</v>
      </c>
      <c r="J31" s="9">
        <v>0</v>
      </c>
      <c r="L31" s="26">
        <f t="shared" si="0"/>
        <v>0</v>
      </c>
      <c r="N31" s="9">
        <v>0</v>
      </c>
      <c r="P31" s="38">
        <v>0</v>
      </c>
      <c r="R31" s="9">
        <v>0</v>
      </c>
      <c r="T31" s="9">
        <v>0</v>
      </c>
      <c r="V31" s="26">
        <f t="shared" si="1"/>
        <v>0</v>
      </c>
    </row>
    <row r="32" spans="1:22" ht="21.75" customHeight="1" x14ac:dyDescent="0.2">
      <c r="A32" s="30" t="s">
        <v>50</v>
      </c>
      <c r="B32" s="30"/>
      <c r="D32" s="9">
        <v>0</v>
      </c>
      <c r="F32" s="9">
        <v>0</v>
      </c>
      <c r="H32" s="9">
        <v>0</v>
      </c>
      <c r="J32" s="9">
        <v>0</v>
      </c>
      <c r="L32" s="26">
        <f t="shared" si="0"/>
        <v>0</v>
      </c>
      <c r="N32" s="9">
        <v>0</v>
      </c>
      <c r="P32" s="38">
        <v>0</v>
      </c>
      <c r="R32" s="9">
        <v>0</v>
      </c>
      <c r="T32" s="9">
        <v>0</v>
      </c>
      <c r="V32" s="26">
        <f t="shared" si="1"/>
        <v>0</v>
      </c>
    </row>
    <row r="33" spans="1:22" ht="21.75" customHeight="1" x14ac:dyDescent="0.2">
      <c r="A33" s="30" t="s">
        <v>51</v>
      </c>
      <c r="B33" s="30"/>
      <c r="D33" s="9">
        <v>0</v>
      </c>
      <c r="F33" s="9">
        <v>0</v>
      </c>
      <c r="H33" s="9">
        <v>0</v>
      </c>
      <c r="J33" s="9">
        <v>0</v>
      </c>
      <c r="L33" s="26">
        <f t="shared" si="0"/>
        <v>0</v>
      </c>
      <c r="N33" s="9">
        <v>0</v>
      </c>
      <c r="P33" s="38">
        <v>0</v>
      </c>
      <c r="R33" s="9">
        <v>0</v>
      </c>
      <c r="T33" s="9">
        <v>0</v>
      </c>
      <c r="V33" s="26">
        <f t="shared" si="1"/>
        <v>0</v>
      </c>
    </row>
    <row r="34" spans="1:22" ht="21.75" customHeight="1" x14ac:dyDescent="0.2">
      <c r="A34" s="30" t="s">
        <v>52</v>
      </c>
      <c r="B34" s="30"/>
      <c r="D34" s="9">
        <v>0</v>
      </c>
      <c r="F34" s="9">
        <v>0</v>
      </c>
      <c r="H34" s="9">
        <v>0</v>
      </c>
      <c r="J34" s="9">
        <v>0</v>
      </c>
      <c r="L34" s="26">
        <f t="shared" si="0"/>
        <v>0</v>
      </c>
      <c r="N34" s="9">
        <v>0</v>
      </c>
      <c r="P34" s="38">
        <v>0</v>
      </c>
      <c r="R34" s="9">
        <v>0</v>
      </c>
      <c r="T34" s="9">
        <v>0</v>
      </c>
      <c r="V34" s="26">
        <f t="shared" si="1"/>
        <v>0</v>
      </c>
    </row>
    <row r="35" spans="1:22" ht="21.75" customHeight="1" x14ac:dyDescent="0.2">
      <c r="A35" s="30" t="s">
        <v>53</v>
      </c>
      <c r="B35" s="30"/>
      <c r="D35" s="9">
        <v>0</v>
      </c>
      <c r="F35" s="9">
        <v>0</v>
      </c>
      <c r="H35" s="9">
        <v>0</v>
      </c>
      <c r="J35" s="9">
        <v>0</v>
      </c>
      <c r="L35" s="26">
        <f t="shared" si="0"/>
        <v>0</v>
      </c>
      <c r="N35" s="9">
        <v>0</v>
      </c>
      <c r="P35" s="38">
        <v>0</v>
      </c>
      <c r="R35" s="9">
        <v>0</v>
      </c>
      <c r="T35" s="9">
        <v>0</v>
      </c>
      <c r="V35" s="26">
        <f t="shared" si="1"/>
        <v>0</v>
      </c>
    </row>
    <row r="36" spans="1:22" ht="21.75" customHeight="1" x14ac:dyDescent="0.2">
      <c r="A36" s="30" t="s">
        <v>56</v>
      </c>
      <c r="B36" s="30"/>
      <c r="D36" s="9">
        <v>0</v>
      </c>
      <c r="F36" s="9">
        <v>0</v>
      </c>
      <c r="H36" s="9">
        <v>0</v>
      </c>
      <c r="J36" s="9">
        <v>0</v>
      </c>
      <c r="L36" s="26">
        <f t="shared" si="0"/>
        <v>0</v>
      </c>
      <c r="N36" s="9">
        <v>0</v>
      </c>
      <c r="P36" s="38">
        <v>0</v>
      </c>
      <c r="R36" s="9">
        <v>0</v>
      </c>
      <c r="T36" s="9">
        <v>0</v>
      </c>
      <c r="V36" s="26">
        <f t="shared" si="1"/>
        <v>0</v>
      </c>
    </row>
    <row r="37" spans="1:22" ht="21.75" customHeight="1" x14ac:dyDescent="0.2">
      <c r="A37" s="30" t="s">
        <v>37</v>
      </c>
      <c r="B37" s="30"/>
      <c r="D37" s="9">
        <v>0</v>
      </c>
      <c r="F37" s="9">
        <v>0</v>
      </c>
      <c r="H37" s="9">
        <v>0</v>
      </c>
      <c r="J37" s="9">
        <v>0</v>
      </c>
      <c r="L37" s="26">
        <f t="shared" si="0"/>
        <v>0</v>
      </c>
      <c r="N37" s="9">
        <v>0</v>
      </c>
      <c r="P37" s="38">
        <v>0</v>
      </c>
      <c r="R37" s="9">
        <v>0</v>
      </c>
      <c r="T37" s="9">
        <v>0</v>
      </c>
      <c r="V37" s="26">
        <f t="shared" si="1"/>
        <v>0</v>
      </c>
    </row>
    <row r="38" spans="1:22" ht="21.75" customHeight="1" x14ac:dyDescent="0.2">
      <c r="A38" s="30" t="s">
        <v>38</v>
      </c>
      <c r="B38" s="30"/>
      <c r="D38" s="9">
        <v>0</v>
      </c>
      <c r="F38" s="9">
        <v>0</v>
      </c>
      <c r="H38" s="9">
        <v>0</v>
      </c>
      <c r="J38" s="9">
        <v>0</v>
      </c>
      <c r="L38" s="26">
        <f t="shared" si="0"/>
        <v>0</v>
      </c>
      <c r="N38" s="9">
        <v>0</v>
      </c>
      <c r="P38" s="38">
        <v>0</v>
      </c>
      <c r="R38" s="9">
        <v>0</v>
      </c>
      <c r="T38" s="9">
        <v>0</v>
      </c>
      <c r="V38" s="26">
        <f t="shared" si="1"/>
        <v>0</v>
      </c>
    </row>
    <row r="39" spans="1:22" ht="21.75" customHeight="1" x14ac:dyDescent="0.2">
      <c r="A39" s="30" t="s">
        <v>39</v>
      </c>
      <c r="B39" s="30"/>
      <c r="D39" s="9">
        <v>0</v>
      </c>
      <c r="F39" s="9">
        <v>0</v>
      </c>
      <c r="H39" s="9">
        <v>0</v>
      </c>
      <c r="J39" s="9">
        <v>0</v>
      </c>
      <c r="L39" s="26">
        <f t="shared" si="0"/>
        <v>0</v>
      </c>
      <c r="N39" s="9">
        <v>0</v>
      </c>
      <c r="P39" s="38">
        <v>0</v>
      </c>
      <c r="R39" s="9">
        <v>0</v>
      </c>
      <c r="T39" s="9">
        <v>0</v>
      </c>
      <c r="V39" s="26">
        <f t="shared" si="1"/>
        <v>0</v>
      </c>
    </row>
    <row r="40" spans="1:22" ht="21.75" customHeight="1" x14ac:dyDescent="0.2">
      <c r="A40" s="30" t="s">
        <v>54</v>
      </c>
      <c r="B40" s="30"/>
      <c r="D40" s="9">
        <v>0</v>
      </c>
      <c r="F40" s="9">
        <v>0</v>
      </c>
      <c r="H40" s="9">
        <v>0</v>
      </c>
      <c r="J40" s="9">
        <v>0</v>
      </c>
      <c r="L40" s="26">
        <f t="shared" si="0"/>
        <v>0</v>
      </c>
      <c r="N40" s="9">
        <v>0</v>
      </c>
      <c r="P40" s="38">
        <v>0</v>
      </c>
      <c r="R40" s="9">
        <v>0</v>
      </c>
      <c r="T40" s="9">
        <v>0</v>
      </c>
      <c r="V40" s="26">
        <f t="shared" si="1"/>
        <v>0</v>
      </c>
    </row>
    <row r="41" spans="1:22" ht="21.75" customHeight="1" x14ac:dyDescent="0.2">
      <c r="A41" s="30" t="s">
        <v>36</v>
      </c>
      <c r="B41" s="30"/>
      <c r="D41" s="9">
        <v>0</v>
      </c>
      <c r="F41" s="9">
        <v>0</v>
      </c>
      <c r="H41" s="9">
        <v>0</v>
      </c>
      <c r="J41" s="9">
        <v>0</v>
      </c>
      <c r="L41" s="26">
        <f t="shared" si="0"/>
        <v>0</v>
      </c>
      <c r="N41" s="9">
        <v>0</v>
      </c>
      <c r="P41" s="38">
        <v>0</v>
      </c>
      <c r="R41" s="9">
        <v>0</v>
      </c>
      <c r="T41" s="9">
        <v>0</v>
      </c>
      <c r="V41" s="26">
        <f t="shared" si="1"/>
        <v>0</v>
      </c>
    </row>
    <row r="42" spans="1:22" ht="21.75" customHeight="1" x14ac:dyDescent="0.2">
      <c r="A42" s="30" t="s">
        <v>55</v>
      </c>
      <c r="B42" s="30"/>
      <c r="D42" s="9">
        <v>0</v>
      </c>
      <c r="F42" s="9">
        <v>0</v>
      </c>
      <c r="H42" s="9">
        <v>0</v>
      </c>
      <c r="J42" s="9">
        <v>0</v>
      </c>
      <c r="L42" s="26">
        <f t="shared" si="0"/>
        <v>0</v>
      </c>
      <c r="N42" s="9">
        <v>0</v>
      </c>
      <c r="P42" s="38">
        <v>0</v>
      </c>
      <c r="R42" s="9">
        <v>0</v>
      </c>
      <c r="T42" s="9">
        <v>0</v>
      </c>
      <c r="V42" s="26">
        <f t="shared" si="1"/>
        <v>0</v>
      </c>
    </row>
    <row r="43" spans="1:22" ht="21.75" customHeight="1" x14ac:dyDescent="0.2">
      <c r="A43" s="30" t="s">
        <v>57</v>
      </c>
      <c r="B43" s="30"/>
      <c r="D43" s="9">
        <v>0</v>
      </c>
      <c r="F43" s="9">
        <v>0</v>
      </c>
      <c r="H43" s="9">
        <v>0</v>
      </c>
      <c r="J43" s="9">
        <v>0</v>
      </c>
      <c r="L43" s="26">
        <f t="shared" si="0"/>
        <v>0</v>
      </c>
      <c r="N43" s="9">
        <v>0</v>
      </c>
      <c r="P43" s="38">
        <v>0</v>
      </c>
      <c r="R43" s="9">
        <v>0</v>
      </c>
      <c r="T43" s="9">
        <v>0</v>
      </c>
      <c r="V43" s="26">
        <f t="shared" si="1"/>
        <v>0</v>
      </c>
    </row>
    <row r="44" spans="1:22" ht="21.75" customHeight="1" x14ac:dyDescent="0.2">
      <c r="A44" s="30" t="s">
        <v>40</v>
      </c>
      <c r="B44" s="30"/>
      <c r="D44" s="9">
        <v>0</v>
      </c>
      <c r="F44" s="9">
        <v>0</v>
      </c>
      <c r="H44" s="9">
        <v>0</v>
      </c>
      <c r="J44" s="9">
        <v>0</v>
      </c>
      <c r="L44" s="26">
        <f t="shared" si="0"/>
        <v>0</v>
      </c>
      <c r="N44" s="9">
        <v>0</v>
      </c>
      <c r="P44" s="38">
        <v>0</v>
      </c>
      <c r="R44" s="9">
        <v>0</v>
      </c>
      <c r="T44" s="9">
        <v>0</v>
      </c>
      <c r="V44" s="26">
        <f t="shared" si="1"/>
        <v>0</v>
      </c>
    </row>
    <row r="45" spans="1:22" ht="21.75" customHeight="1" x14ac:dyDescent="0.2">
      <c r="A45" s="30" t="s">
        <v>32</v>
      </c>
      <c r="B45" s="30"/>
      <c r="D45" s="9">
        <v>0</v>
      </c>
      <c r="F45" s="9">
        <v>0</v>
      </c>
      <c r="H45" s="9">
        <v>0</v>
      </c>
      <c r="J45" s="9">
        <v>0</v>
      </c>
      <c r="L45" s="26">
        <f t="shared" si="0"/>
        <v>0</v>
      </c>
      <c r="N45" s="9">
        <v>0</v>
      </c>
      <c r="P45" s="38">
        <v>0</v>
      </c>
      <c r="R45" s="9">
        <v>0</v>
      </c>
      <c r="T45" s="9">
        <v>0</v>
      </c>
      <c r="V45" s="26">
        <f t="shared" si="1"/>
        <v>0</v>
      </c>
    </row>
    <row r="46" spans="1:22" ht="21.75" customHeight="1" x14ac:dyDescent="0.2">
      <c r="A46" s="30" t="s">
        <v>59</v>
      </c>
      <c r="B46" s="30"/>
      <c r="D46" s="9">
        <v>0</v>
      </c>
      <c r="F46" s="9">
        <v>0</v>
      </c>
      <c r="H46" s="9">
        <v>0</v>
      </c>
      <c r="J46" s="9">
        <v>0</v>
      </c>
      <c r="L46" s="26">
        <f t="shared" si="0"/>
        <v>0</v>
      </c>
      <c r="N46" s="9">
        <v>0</v>
      </c>
      <c r="P46" s="38">
        <v>0</v>
      </c>
      <c r="R46" s="9">
        <v>0</v>
      </c>
      <c r="T46" s="9">
        <v>0</v>
      </c>
      <c r="V46" s="26">
        <f t="shared" si="1"/>
        <v>0</v>
      </c>
    </row>
    <row r="47" spans="1:22" ht="21.75" customHeight="1" x14ac:dyDescent="0.2">
      <c r="A47" s="30" t="s">
        <v>21</v>
      </c>
      <c r="B47" s="30"/>
      <c r="D47" s="9">
        <v>0</v>
      </c>
      <c r="F47" s="9">
        <v>0</v>
      </c>
      <c r="H47" s="9">
        <v>0</v>
      </c>
      <c r="J47" s="9">
        <v>0</v>
      </c>
      <c r="L47" s="26">
        <f t="shared" si="0"/>
        <v>0</v>
      </c>
      <c r="N47" s="9">
        <v>0</v>
      </c>
      <c r="P47" s="38">
        <v>0</v>
      </c>
      <c r="R47" s="9">
        <v>0</v>
      </c>
      <c r="T47" s="9">
        <v>0</v>
      </c>
      <c r="V47" s="26">
        <f t="shared" si="1"/>
        <v>0</v>
      </c>
    </row>
    <row r="48" spans="1:22" ht="21.75" customHeight="1" x14ac:dyDescent="0.2">
      <c r="A48" s="30" t="s">
        <v>31</v>
      </c>
      <c r="B48" s="30"/>
      <c r="D48" s="9">
        <v>0</v>
      </c>
      <c r="F48" s="9">
        <v>0</v>
      </c>
      <c r="H48" s="9">
        <v>0</v>
      </c>
      <c r="J48" s="9">
        <v>0</v>
      </c>
      <c r="L48" s="26">
        <f t="shared" si="0"/>
        <v>0</v>
      </c>
      <c r="N48" s="9">
        <v>0</v>
      </c>
      <c r="P48" s="38">
        <v>0</v>
      </c>
      <c r="R48" s="9">
        <v>0</v>
      </c>
      <c r="T48" s="9">
        <v>0</v>
      </c>
      <c r="V48" s="26">
        <f t="shared" si="1"/>
        <v>0</v>
      </c>
    </row>
    <row r="49" spans="1:28" ht="21.75" customHeight="1" x14ac:dyDescent="0.2">
      <c r="A49" s="30" t="s">
        <v>34</v>
      </c>
      <c r="B49" s="30"/>
      <c r="D49" s="9">
        <v>0</v>
      </c>
      <c r="F49" s="9">
        <v>0</v>
      </c>
      <c r="H49" s="9">
        <v>0</v>
      </c>
      <c r="J49" s="9">
        <v>0</v>
      </c>
      <c r="L49" s="26">
        <f t="shared" si="0"/>
        <v>0</v>
      </c>
      <c r="N49" s="9">
        <v>0</v>
      </c>
      <c r="P49" s="38">
        <v>0</v>
      </c>
      <c r="R49" s="9">
        <v>0</v>
      </c>
      <c r="T49" s="9">
        <v>0</v>
      </c>
      <c r="V49" s="26">
        <f t="shared" si="1"/>
        <v>0</v>
      </c>
    </row>
    <row r="50" spans="1:28" ht="21.75" customHeight="1" x14ac:dyDescent="0.2">
      <c r="A50" s="30" t="s">
        <v>62</v>
      </c>
      <c r="B50" s="30"/>
      <c r="D50" s="9">
        <v>0</v>
      </c>
      <c r="F50" s="9">
        <v>0</v>
      </c>
      <c r="H50" s="9">
        <v>0</v>
      </c>
      <c r="J50" s="9">
        <v>0</v>
      </c>
      <c r="L50" s="26">
        <f t="shared" si="0"/>
        <v>0</v>
      </c>
      <c r="N50" s="9">
        <v>0</v>
      </c>
      <c r="P50" s="38">
        <v>0</v>
      </c>
      <c r="R50" s="9">
        <v>0</v>
      </c>
      <c r="T50" s="9">
        <v>0</v>
      </c>
      <c r="V50" s="26">
        <f t="shared" si="1"/>
        <v>0</v>
      </c>
    </row>
    <row r="51" spans="1:28" ht="21.75" customHeight="1" x14ac:dyDescent="0.2">
      <c r="A51" s="30" t="s">
        <v>25</v>
      </c>
      <c r="B51" s="30"/>
      <c r="D51" s="9">
        <v>0</v>
      </c>
      <c r="F51" s="9">
        <v>0</v>
      </c>
      <c r="H51" s="9">
        <v>0</v>
      </c>
      <c r="J51" s="9">
        <v>0</v>
      </c>
      <c r="L51" s="26">
        <f t="shared" si="0"/>
        <v>0</v>
      </c>
      <c r="N51" s="9">
        <v>0</v>
      </c>
      <c r="P51" s="38">
        <v>0</v>
      </c>
      <c r="R51" s="9">
        <v>0</v>
      </c>
      <c r="T51" s="9">
        <v>0</v>
      </c>
      <c r="V51" s="26">
        <f t="shared" si="1"/>
        <v>0</v>
      </c>
    </row>
    <row r="52" spans="1:28" ht="21.75" customHeight="1" x14ac:dyDescent="0.2">
      <c r="A52" s="30" t="s">
        <v>19</v>
      </c>
      <c r="B52" s="30"/>
      <c r="D52" s="9">
        <v>0</v>
      </c>
      <c r="F52" s="9">
        <v>0</v>
      </c>
      <c r="H52" s="9">
        <v>0</v>
      </c>
      <c r="J52" s="9">
        <v>0</v>
      </c>
      <c r="L52" s="26">
        <f t="shared" si="0"/>
        <v>0</v>
      </c>
      <c r="N52" s="9">
        <v>0</v>
      </c>
      <c r="P52" s="38">
        <v>0</v>
      </c>
      <c r="R52" s="9">
        <v>0</v>
      </c>
      <c r="T52" s="9">
        <v>0</v>
      </c>
      <c r="V52" s="26">
        <f t="shared" si="1"/>
        <v>0</v>
      </c>
    </row>
    <row r="53" spans="1:28" ht="21.75" customHeight="1" x14ac:dyDescent="0.2">
      <c r="A53" s="30" t="s">
        <v>61</v>
      </c>
      <c r="B53" s="30"/>
      <c r="D53" s="9">
        <v>0</v>
      </c>
      <c r="F53" s="9">
        <v>0</v>
      </c>
      <c r="H53" s="9">
        <v>0</v>
      </c>
      <c r="J53" s="9">
        <v>0</v>
      </c>
      <c r="L53" s="26">
        <f t="shared" si="0"/>
        <v>0</v>
      </c>
      <c r="N53" s="9">
        <v>0</v>
      </c>
      <c r="P53" s="38">
        <v>0</v>
      </c>
      <c r="R53" s="9">
        <v>0</v>
      </c>
      <c r="T53" s="9">
        <v>0</v>
      </c>
      <c r="V53" s="26">
        <f t="shared" ref="V53:V54" si="2">T53/996843348675</f>
        <v>0</v>
      </c>
    </row>
    <row r="54" spans="1:28" ht="21.75" customHeight="1" x14ac:dyDescent="0.2">
      <c r="A54" s="37" t="s">
        <v>64</v>
      </c>
      <c r="B54" s="37"/>
      <c r="D54" s="13">
        <v>0</v>
      </c>
      <c r="F54" s="13">
        <v>0</v>
      </c>
      <c r="H54" s="13">
        <v>0</v>
      </c>
      <c r="J54" s="13">
        <v>0</v>
      </c>
      <c r="L54" s="26">
        <f t="shared" si="0"/>
        <v>0</v>
      </c>
      <c r="N54" s="13">
        <v>0</v>
      </c>
      <c r="P54" s="38">
        <v>0</v>
      </c>
      <c r="R54" s="13">
        <v>0</v>
      </c>
      <c r="T54" s="13">
        <v>0</v>
      </c>
      <c r="V54" s="26">
        <f t="shared" si="2"/>
        <v>0</v>
      </c>
    </row>
    <row r="55" spans="1:28" ht="21.75" customHeight="1" thickBot="1" x14ac:dyDescent="0.25">
      <c r="A55" s="39" t="s">
        <v>65</v>
      </c>
      <c r="B55" s="39"/>
      <c r="D55" s="15">
        <v>0</v>
      </c>
      <c r="F55" s="15">
        <v>10523162094</v>
      </c>
      <c r="H55" s="15">
        <v>0</v>
      </c>
      <c r="J55" s="15">
        <v>10523162094</v>
      </c>
      <c r="L55" s="27">
        <f>SUM(L9:L54)</f>
        <v>1.0556485237111069E-2</v>
      </c>
      <c r="N55" s="15">
        <v>0</v>
      </c>
      <c r="P55" s="15">
        <v>10523162094</v>
      </c>
      <c r="R55" s="15">
        <v>0</v>
      </c>
      <c r="T55" s="15">
        <v>10523162094</v>
      </c>
      <c r="V55" s="27">
        <f>SUM(V9:V54)</f>
        <v>1.0556485237111069E-2</v>
      </c>
    </row>
    <row r="56" spans="1:28" ht="13.5" thickTop="1" x14ac:dyDescent="0.2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</row>
    <row r="57" spans="1:28" x14ac:dyDescent="0.2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</row>
    <row r="58" spans="1:28" x14ac:dyDescent="0.2">
      <c r="B58" s="36"/>
      <c r="C58" s="36"/>
      <c r="D58" s="36">
        <f>'درآمد سود سهام'!M8</f>
        <v>0</v>
      </c>
      <c r="E58" s="36"/>
      <c r="F58" s="36">
        <f>'درآمد ناشی از تغییر قیمت اوراق'!I81</f>
        <v>10523162094</v>
      </c>
      <c r="G58" s="36"/>
      <c r="H58" s="36">
        <v>0</v>
      </c>
      <c r="I58" s="36"/>
      <c r="J58" s="36">
        <f>D58+F58+H58</f>
        <v>10523162094</v>
      </c>
      <c r="K58" s="36"/>
      <c r="L58" s="36"/>
      <c r="M58" s="36"/>
      <c r="N58" s="36">
        <f>'درآمد سود سهام'!S8</f>
        <v>0</v>
      </c>
      <c r="O58" s="36"/>
      <c r="P58" s="36">
        <f>'درآمد ناشی از تغییر قیمت اوراق'!Q81</f>
        <v>10523162094</v>
      </c>
      <c r="Q58" s="36"/>
      <c r="R58" s="36">
        <v>0</v>
      </c>
      <c r="S58" s="36"/>
      <c r="T58" s="36">
        <f>N58+P58+R58</f>
        <v>10523162094</v>
      </c>
      <c r="U58" s="36"/>
      <c r="V58" s="36"/>
      <c r="W58" s="35"/>
      <c r="X58" s="35"/>
      <c r="Y58" s="35"/>
      <c r="Z58" s="35"/>
      <c r="AA58" s="35"/>
      <c r="AB58" s="35"/>
    </row>
    <row r="59" spans="1:28" x14ac:dyDescent="0.2">
      <c r="B59" s="36"/>
      <c r="C59" s="36"/>
      <c r="D59" s="36">
        <f>D58-D55</f>
        <v>0</v>
      </c>
      <c r="E59" s="36"/>
      <c r="F59" s="36">
        <f>F58-F55</f>
        <v>0</v>
      </c>
      <c r="G59" s="36"/>
      <c r="H59" s="36">
        <f>H58-H55</f>
        <v>0</v>
      </c>
      <c r="I59" s="36"/>
      <c r="J59" s="36">
        <f>J58-J55</f>
        <v>0</v>
      </c>
      <c r="K59" s="36"/>
      <c r="L59" s="36"/>
      <c r="M59" s="36"/>
      <c r="N59" s="36">
        <f>N58-N55</f>
        <v>0</v>
      </c>
      <c r="O59" s="36"/>
      <c r="P59" s="36">
        <f>P58-P55</f>
        <v>0</v>
      </c>
      <c r="Q59" s="36"/>
      <c r="R59" s="36">
        <f>R58-R55</f>
        <v>0</v>
      </c>
      <c r="S59" s="36"/>
      <c r="T59" s="36">
        <f>T58-T55</f>
        <v>0</v>
      </c>
      <c r="U59" s="36"/>
      <c r="V59" s="36"/>
      <c r="W59" s="35"/>
      <c r="X59" s="35"/>
      <c r="Y59" s="35"/>
      <c r="Z59" s="35"/>
      <c r="AA59" s="35"/>
      <c r="AB59" s="35"/>
    </row>
    <row r="60" spans="1:28" x14ac:dyDescent="0.2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5"/>
      <c r="X60" s="35"/>
      <c r="Y60" s="35"/>
      <c r="Z60" s="35"/>
      <c r="AA60" s="35"/>
      <c r="AB60" s="35"/>
    </row>
    <row r="61" spans="1:28" x14ac:dyDescent="0.2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5"/>
      <c r="X61" s="35"/>
      <c r="Y61" s="35"/>
      <c r="Z61" s="35"/>
      <c r="AA61" s="35"/>
      <c r="AB61" s="35"/>
    </row>
    <row r="62" spans="1:28" x14ac:dyDescent="0.2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5"/>
      <c r="X62" s="35"/>
      <c r="Y62" s="35"/>
      <c r="Z62" s="35"/>
      <c r="AA62" s="35"/>
      <c r="AB62" s="35"/>
    </row>
    <row r="63" spans="1:28" x14ac:dyDescent="0.2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5"/>
      <c r="X63" s="35"/>
      <c r="Y63" s="35"/>
      <c r="Z63" s="35"/>
      <c r="AA63" s="35"/>
      <c r="AB63" s="35"/>
    </row>
    <row r="64" spans="1:28" x14ac:dyDescent="0.2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5"/>
      <c r="X64" s="35"/>
      <c r="Y64" s="35"/>
      <c r="Z64" s="35"/>
      <c r="AA64" s="35"/>
      <c r="AB64" s="35"/>
    </row>
    <row r="65" spans="2:28" x14ac:dyDescent="0.2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5"/>
      <c r="X65" s="35"/>
      <c r="Y65" s="35"/>
      <c r="Z65" s="35"/>
      <c r="AA65" s="35"/>
      <c r="AB65" s="35"/>
    </row>
    <row r="66" spans="2:28" x14ac:dyDescent="0.2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5"/>
      <c r="X66" s="35"/>
      <c r="Y66" s="35"/>
      <c r="Z66" s="35"/>
      <c r="AA66" s="35"/>
      <c r="AB66" s="35"/>
    </row>
    <row r="67" spans="2:28" x14ac:dyDescent="0.2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5"/>
      <c r="X67" s="35"/>
      <c r="Y67" s="35"/>
      <c r="Z67" s="35"/>
      <c r="AA67" s="35"/>
      <c r="AB67" s="35"/>
    </row>
    <row r="68" spans="2:28" x14ac:dyDescent="0.2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5"/>
      <c r="X68" s="35"/>
      <c r="Y68" s="35"/>
      <c r="Z68" s="35"/>
      <c r="AA68" s="35"/>
      <c r="AB68" s="35"/>
    </row>
    <row r="69" spans="2:28" x14ac:dyDescent="0.2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5"/>
      <c r="X69" s="35"/>
      <c r="Y69" s="35"/>
      <c r="Z69" s="35"/>
      <c r="AA69" s="35"/>
      <c r="AB69" s="35"/>
    </row>
    <row r="70" spans="2:28" x14ac:dyDescent="0.2"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 spans="2:28" x14ac:dyDescent="0.2"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</sheetData>
  <pageMargins left="0.39" right="0.39" top="0.39" bottom="0.39" header="0" footer="0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 (2)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 (2)'!Print_Area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Fariba Abdoli</dc:creator>
  <dc:description/>
  <cp:lastModifiedBy>Sepideh Askari</cp:lastModifiedBy>
  <cp:lastPrinted>2026-04-27T12:45:50Z</cp:lastPrinted>
  <dcterms:created xsi:type="dcterms:W3CDTF">2026-04-26T11:41:24Z</dcterms:created>
  <dcterms:modified xsi:type="dcterms:W3CDTF">2026-04-27T12:46:00Z</dcterms:modified>
</cp:coreProperties>
</file>