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F21C3A08-8D99-4B09-9BED-BFC9D9C71C66}" xr6:coauthVersionLast="47" xr6:coauthVersionMax="47" xr10:uidLastSave="{00000000-0000-0000-0000-000000000000}"/>
  <bookViews>
    <workbookView xWindow="-120" yWindow="-120" windowWidth="29040" windowHeight="15720" tabRatio="913" firstSheet="9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2)" sheetId="2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12" hidden="1">'درآمد سپرده بانکی'!$A$7:$G$17</definedName>
    <definedName name="_xlnm._FilterDatabase" localSheetId="6" hidden="1">سپرده!$A$8:$L$18</definedName>
    <definedName name="_xlnm._FilterDatabase" localSheetId="16" hidden="1">'سود سپرده بانکی'!$A$6:$M$17</definedName>
    <definedName name="_xlnm.Print_Area" localSheetId="4">اوراق!$A$1:$AM$26</definedName>
    <definedName name="_xlnm.Print_Area" localSheetId="2">'اوراق مشتقه'!$A$1:$AX$58</definedName>
    <definedName name="_xlnm.Print_Area" localSheetId="5">'تعدیل قیمت'!$A$1:$N$20</definedName>
    <definedName name="_xlnm.Print_Area" localSheetId="7">درآمد!$A$1:$K$13</definedName>
    <definedName name="_xlnm.Print_Area" localSheetId="12">'درآمد سپرده بانکی'!$A$1:$H$17</definedName>
    <definedName name="_xlnm.Print_Area" localSheetId="10">'درآمد سرمایه گذاری در اوراق به'!$A$1:$S$29</definedName>
    <definedName name="_xlnm.Print_Area" localSheetId="8">'درآمد سرمایه گذاری در سهام'!$A$1:$X$58</definedName>
    <definedName name="_xlnm.Print_Area" localSheetId="9">'درآمد سرمایه گذاری در صندوق'!$A$1:$X$15</definedName>
    <definedName name="_xlnm.Print_Area" localSheetId="14">'درآمد سود سهام'!$A$1:$T$17</definedName>
    <definedName name="_xlnm.Print_Area" localSheetId="18">'درآمد ناشی از تغییر قیمت اوراق'!$A$1:$S$73</definedName>
    <definedName name="_xlnm.Print_Area" localSheetId="17">'درآمد ناشی از فروش'!$A$1:$S$25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سهام!$A$1:$AB$51</definedName>
    <definedName name="_xlnm.Print_Area" localSheetId="15">'سود اوراق بهادار'!$A$1:$U$27</definedName>
    <definedName name="_xlnm.Print_Area" localSheetId="16">'سود سپرده بانکی'!$A$1:$N$17</definedName>
    <definedName name="_xlnm.Print_Area" localSheetId="0">'صورت وضعیت'!$A$1:$C$6</definedName>
    <definedName name="_xlnm.Print_Area" localSheetId="11">'مبالغ تخصیصی اوراق (2)'!$A$1:$S$21</definedName>
    <definedName name="_xlnm.Print_Area" localSheetId="3">'واحدهای صندوق'!$A$1:$AA$15</definedName>
  </definedNames>
  <calcPr calcId="191029"/>
</workbook>
</file>

<file path=xl/calcChain.xml><?xml version="1.0" encoding="utf-8"?>
<calcChain xmlns="http://schemas.openxmlformats.org/spreadsheetml/2006/main">
  <c r="C73" i="21" l="1"/>
  <c r="E73" i="21"/>
  <c r="G73" i="21"/>
  <c r="I73" i="21"/>
  <c r="K73" i="21"/>
  <c r="M73" i="21"/>
  <c r="O73" i="21"/>
  <c r="Q73" i="21"/>
  <c r="Q25" i="19"/>
  <c r="R25" i="19"/>
  <c r="O25" i="19"/>
  <c r="M25" i="19"/>
  <c r="K25" i="19"/>
  <c r="I25" i="19"/>
  <c r="G25" i="19"/>
  <c r="E25" i="19"/>
  <c r="C25" i="19"/>
  <c r="F11" i="8"/>
  <c r="G17" i="13"/>
  <c r="D17" i="13"/>
  <c r="G16" i="13"/>
  <c r="G15" i="13"/>
  <c r="G14" i="13"/>
  <c r="G13" i="13"/>
  <c r="G12" i="13"/>
  <c r="G11" i="13"/>
  <c r="G10" i="13"/>
  <c r="G9" i="13"/>
  <c r="G8" i="13"/>
  <c r="G17" i="18"/>
  <c r="D13" i="13"/>
  <c r="D16" i="13"/>
  <c r="D15" i="13"/>
  <c r="D14" i="13"/>
  <c r="D12" i="13"/>
  <c r="D11" i="13"/>
  <c r="D10" i="13"/>
  <c r="D9" i="13"/>
  <c r="D8" i="13"/>
  <c r="M17" i="18"/>
  <c r="K17" i="18"/>
  <c r="I17" i="18"/>
  <c r="E17" i="18"/>
  <c r="C17" i="18"/>
  <c r="M21" i="22"/>
  <c r="J21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F12" i="8" l="1"/>
  <c r="F10" i="8"/>
  <c r="F9" i="8"/>
  <c r="T27" i="17"/>
  <c r="P27" i="17"/>
  <c r="J27" i="17"/>
  <c r="N26" i="17"/>
  <c r="N27" i="17" s="1"/>
  <c r="D29" i="11"/>
  <c r="F29" i="11"/>
  <c r="H29" i="11"/>
  <c r="J29" i="11"/>
  <c r="N29" i="11"/>
  <c r="P29" i="11"/>
  <c r="R29" i="11"/>
  <c r="L28" i="11"/>
  <c r="L29" i="11" s="1"/>
  <c r="T26" i="17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9" i="11"/>
  <c r="W15" i="10"/>
  <c r="U15" i="10"/>
  <c r="U9" i="10"/>
  <c r="U14" i="10"/>
  <c r="U13" i="10"/>
  <c r="U12" i="10"/>
  <c r="U11" i="10"/>
  <c r="U10" i="10"/>
  <c r="S15" i="10"/>
  <c r="Q15" i="10"/>
  <c r="U9" i="9"/>
  <c r="S58" i="9"/>
  <c r="W58" i="9"/>
  <c r="Q58" i="9"/>
  <c r="N57" i="9"/>
  <c r="U57" i="9" s="1"/>
  <c r="O17" i="15"/>
  <c r="Q17" i="15"/>
  <c r="S17" i="15"/>
  <c r="S16" i="15"/>
  <c r="S10" i="15"/>
  <c r="N21" i="9" s="1"/>
  <c r="U21" i="9" s="1"/>
  <c r="S8" i="15"/>
  <c r="N11" i="9" s="1"/>
  <c r="U11" i="9" s="1"/>
  <c r="U10" i="9"/>
  <c r="U12" i="9"/>
  <c r="U16" i="9"/>
  <c r="U18" i="9"/>
  <c r="U19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S9" i="15"/>
  <c r="N14" i="9" s="1"/>
  <c r="U14" i="9" s="1"/>
  <c r="S11" i="15"/>
  <c r="N13" i="9" s="1"/>
  <c r="N58" i="9" s="1"/>
  <c r="S12" i="15"/>
  <c r="N15" i="9" s="1"/>
  <c r="U15" i="9" s="1"/>
  <c r="S13" i="15"/>
  <c r="N22" i="9" s="1"/>
  <c r="U22" i="9" s="1"/>
  <c r="S14" i="15"/>
  <c r="S15" i="15"/>
  <c r="N20" i="9"/>
  <c r="U20" i="9" s="1"/>
  <c r="N17" i="9"/>
  <c r="U17" i="9" s="1"/>
  <c r="J18" i="7"/>
  <c r="H18" i="7"/>
  <c r="F18" i="7"/>
  <c r="D18" i="7"/>
  <c r="U13" i="9" l="1"/>
  <c r="U58" i="9" s="1"/>
  <c r="F8" i="8" s="1"/>
  <c r="F13" i="8" s="1"/>
  <c r="H9" i="8" s="1"/>
  <c r="AL9" i="5"/>
  <c r="K20" i="6"/>
  <c r="AB26" i="5"/>
  <c r="X26" i="5"/>
  <c r="H10" i="8" l="1"/>
  <c r="H11" i="8"/>
  <c r="H8" i="8"/>
  <c r="H12" i="8"/>
  <c r="H13" i="8" l="1"/>
  <c r="AL26" i="5" l="1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11" i="5"/>
  <c r="AL10" i="5"/>
  <c r="Z10" i="4"/>
  <c r="Z11" i="4"/>
  <c r="Z12" i="4"/>
  <c r="Z13" i="4"/>
  <c r="Z14" i="4"/>
  <c r="Z9" i="4"/>
  <c r="V15" i="4"/>
  <c r="X15" i="4"/>
  <c r="Y51" i="2"/>
  <c r="AA51" i="2"/>
  <c r="AE11" i="2"/>
  <c r="Z15" i="4" l="1"/>
</calcChain>
</file>

<file path=xl/sharedStrings.xml><?xml version="1.0" encoding="utf-8"?>
<sst xmlns="http://schemas.openxmlformats.org/spreadsheetml/2006/main" count="825" uniqueCount="317">
  <si>
    <t>صندوق سرمایه‌گذاری گنجینه یکم آوید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</si>
  <si>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</si>
  <si>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</si>
  <si>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</si>
  <si>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</si>
  <si>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</si>
  <si>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</si>
  <si>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</si>
  <si>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</si>
  <si>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</si>
  <si>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</si>
  <si>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</si>
  <si>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</si>
  <si>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</si>
  <si>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</si>
  <si>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</si>
  <si>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</si>
  <si>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</si>
  <si>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</si>
  <si>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</si>
  <si>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بانک‌ کارآفرین‌</t>
  </si>
  <si>
    <t>بیمه اتکایی امین</t>
  </si>
  <si>
    <t>پالایش نفت اصفهان</t>
  </si>
  <si>
    <t>تامین سرمایه امین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</si>
  <si>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</si>
  <si>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</si>
  <si>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</si>
  <si>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</si>
  <si>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</si>
  <si>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</si>
  <si>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</si>
  <si>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</si>
  <si>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</si>
  <si>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</si>
  <si>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</si>
  <si>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</si>
  <si>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</si>
  <si>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</si>
  <si>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</si>
  <si>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</si>
  <si>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</si>
  <si>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</si>
  <si>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</si>
  <si>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</si>
  <si>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</si>
  <si>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</si>
  <si>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</si>
  <si>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</si>
  <si>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</si>
  <si>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هرمزگان جنوب</t>
  </si>
  <si>
    <t>گروه مالی صبا تامین</t>
  </si>
  <si>
    <t>نیان باتری خاوران</t>
  </si>
  <si>
    <t>پتروشیمی پردیس</t>
  </si>
  <si>
    <t>آلیاژ گستر هامون</t>
  </si>
  <si>
    <t>س. نفت و گاز و پتروشیمی تأمین</t>
  </si>
  <si>
    <t>پالایش نفت تهران</t>
  </si>
  <si>
    <t>پخش البرز</t>
  </si>
  <si>
    <t>داروسازی دانا</t>
  </si>
  <si>
    <t>ح . تامین سرمایه امین</t>
  </si>
  <si>
    <t>گروه صنعتی درپاد تبریز</t>
  </si>
  <si>
    <t>پتروشیمی‌شیراز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</si>
  <si>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</si>
  <si>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</si>
  <si>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</si>
  <si>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</si>
  <si>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</si>
  <si>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</si>
  <si>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</si>
  <si>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</si>
  <si>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</si>
  <si>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</si>
  <si>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</si>
  <si>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</si>
  <si>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</si>
  <si>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</si>
  <si>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</si>
  <si>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</si>
  <si>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</si>
  <si>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</si>
  <si>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</si>
  <si>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</si>
  <si>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</si>
  <si>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</si>
  <si>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</si>
  <si>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</si>
  <si>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</si>
  <si>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</si>
  <si>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</si>
  <si>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</si>
  <si>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</si>
  <si>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س.پشتوانه طلا زرفام آشنا</t>
  </si>
  <si>
    <t>صندوق س.پشتوانه طلا نهایت نگر</t>
  </si>
  <si>
    <t>صندوق س.پشتوانه طلای پاداش</t>
  </si>
  <si>
    <t>صندوق س.بخشی صنایع پاداش-ب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</si>
  <si>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</si>
  <si>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</si>
  <si>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</si>
  <si>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</si>
  <si>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</si>
  <si>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</si>
  <si>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</si>
  <si>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</si>
  <si>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</si>
  <si>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</si>
  <si>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</si>
  <si>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</si>
  <si>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</si>
  <si>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</si>
  <si>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1402/12/15</t>
  </si>
  <si>
    <t>1405/10/21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</si>
  <si>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</si>
  <si>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</si>
  <si>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</si>
  <si>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</si>
  <si>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</si>
  <si>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</si>
  <si>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مرابحه پارس میکاکیش060708</t>
  </si>
  <si>
    <t>1402/07/08</t>
  </si>
  <si>
    <t>1406/07/08</t>
  </si>
  <si>
    <t>مرابحه داروسازی شهیدقاضی070917</t>
  </si>
  <si>
    <t>1403/09/17</t>
  </si>
  <si>
    <t>1407/09/17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</si>
  <si>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</si>
  <si>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</si>
  <si>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</si>
  <si>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</si>
  <si>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</si>
  <si>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</si>
  <si>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</si>
  <si>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</si>
  <si>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</si>
  <si>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دولت180-ش.خ041024</t>
  </si>
  <si>
    <t>1403/07/24</t>
  </si>
  <si>
    <t>1404/10/24</t>
  </si>
  <si>
    <t>مرابحه عام دولت186-ش.خ051124</t>
  </si>
  <si>
    <t>1405/11/24</t>
  </si>
  <si>
    <t>مرابحه عام دولت223-ش.خ070431</t>
  </si>
  <si>
    <t>1404/04/31</t>
  </si>
  <si>
    <t>1407/04/31</t>
  </si>
  <si>
    <t>مرابحه عام دولت232-ش.خ070725</t>
  </si>
  <si>
    <t>1404/06/25</t>
  </si>
  <si>
    <t>1407/07/25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</si>
  <si>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</si>
  <si>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</si>
  <si>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</si>
  <si>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</si>
  <si>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</si>
  <si>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</si>
  <si>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دولت254-ش.خ070911</t>
  </si>
  <si>
    <t>1404/09/11</t>
  </si>
  <si>
    <t>1407/09/11</t>
  </si>
  <si>
    <t>صکوک اجاره تاصیکو810-بدون ضامن</t>
  </si>
  <si>
    <t>1404/10/16</t>
  </si>
  <si>
    <t>1408/10/16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</si>
  <si>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</si>
  <si>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</si>
  <si>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</si>
  <si>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</si>
  <si>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</si>
  <si>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</si>
  <si>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</si>
  <si>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</si>
  <si>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</si>
  <si>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-6.22%</t>
  </si>
  <si>
    <t>-4.83%</t>
  </si>
  <si>
    <t>1.09%</t>
  </si>
  <si>
    <t>0.51%</t>
  </si>
  <si>
    <t>0.15%</t>
  </si>
  <si>
    <t>5.88%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</si>
  <si>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</si>
  <si>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</si>
  <si>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</si>
  <si>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</si>
  <si>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</si>
  <si>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</si>
  <si>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</si>
  <si>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</si>
  <si>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</si>
  <si>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</si>
  <si>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</si>
  <si>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</si>
  <si>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</si>
  <si>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</si>
  <si>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</si>
  <si>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</si>
  <si>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</si>
  <si>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</si>
  <si>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</si>
  <si>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</si>
  <si>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</si>
  <si>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</si>
  <si>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</si>
  <si>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</si>
  <si>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</si>
  <si>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</si>
  <si>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</si>
  <si>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</si>
  <si>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</si>
  <si>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</si>
  <si>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</si>
  <si>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سامانه ی نرم افزاری نگین</t>
  </si>
  <si>
    <t>ح . بیمه اتکایی امین</t>
  </si>
  <si>
    <t>مهرمام میهن</t>
  </si>
  <si>
    <t>سرمایه گذاری مهر</t>
  </si>
  <si>
    <t>سرمایه گذاری پایا تدبیرپارسا</t>
  </si>
  <si>
    <t>صنایع غذایی رضوی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</si>
  <si>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</si>
  <si>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</si>
  <si>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</si>
  <si>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</si>
  <si>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</si>
  <si>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</si>
  <si>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</si>
  <si>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دولت139-ش.خ040804</t>
  </si>
  <si>
    <t>مرابحه عام دولت110-ش.خ040401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</si>
  <si>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</si>
  <si>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</si>
  <si>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</si>
  <si>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</si>
  <si>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</si>
  <si>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</si>
  <si>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</si>
  <si>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</si>
  <si>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</si>
  <si>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</si>
  <si>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</si>
  <si>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</si>
  <si>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</si>
  <si>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</si>
  <si>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</si>
  <si>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</si>
  <si>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</si>
  <si>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</si>
  <si>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</si>
  <si>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</si>
  <si>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</si>
  <si>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</si>
  <si>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</si>
  <si>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</si>
  <si>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</si>
  <si>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1404/04/30</t>
  </si>
  <si>
    <t>1404/01/27</t>
  </si>
  <si>
    <t>1404/04/29</t>
  </si>
  <si>
    <t>1404/06/31</t>
  </si>
  <si>
    <t>1404/04/28</t>
  </si>
  <si>
    <t>1404/05/09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</si>
  <si>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</si>
  <si>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</si>
  <si>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</si>
  <si>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</si>
  <si>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</si>
  <si>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1404/08/04</t>
  </si>
  <si>
    <t>1404/04/01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</si>
  <si>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</si>
  <si>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</si>
  <si>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</si>
  <si>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</si>
  <si>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</si>
  <si>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</si>
  <si>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</si>
  <si>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ظهرمز06031</t>
  </si>
  <si>
    <t>ثبت به بهای تمام شده</t>
  </si>
  <si>
    <t>نگهداری تا سررسید</t>
  </si>
  <si>
    <t xml:space="preserve">حساب  بانک ملی </t>
  </si>
  <si>
    <t>سپرده بانک ملت</t>
  </si>
  <si>
    <t xml:space="preserve">سپرده بانک دی </t>
  </si>
  <si>
    <t xml:space="preserve">سپرده  بانک اقتصاد نوین </t>
  </si>
  <si>
    <t>سپرده بانک پاسارگاد</t>
  </si>
  <si>
    <t xml:space="preserve">سپرده  بانک خاورمیانه </t>
  </si>
  <si>
    <t xml:space="preserve">سپرده  بانک گردشگری </t>
  </si>
  <si>
    <t xml:space="preserve">سپرده بانک صادرات </t>
  </si>
  <si>
    <t>سپرده  بانک سپه</t>
  </si>
  <si>
    <t xml:space="preserve"> سهام شرکت های سرمایه گذاری زیر مجموعه سهام عدالت </t>
  </si>
  <si>
    <t>سود اوراق اختیارخ.ت.هرمز-2552-060318</t>
  </si>
  <si>
    <t>مدت نگهداری</t>
  </si>
  <si>
    <t>شرکت تامین سرمایه امین</t>
  </si>
  <si>
    <t>صندوق بازنشستگی کشوری ( صند412)</t>
  </si>
  <si>
    <t>پارس میکا کیش</t>
  </si>
  <si>
    <t>داروسازی شهید قاضی (دقاضی07)</t>
  </si>
  <si>
    <t>کیش 05</t>
  </si>
  <si>
    <t>صکوک اجاره (صند 502)</t>
  </si>
  <si>
    <t>شرکت تامین سرمایه بانک ملت</t>
  </si>
  <si>
    <t xml:space="preserve">اوراق مرابحه عام دولت 223 </t>
  </si>
  <si>
    <t>صندوق امین ملت</t>
  </si>
  <si>
    <t>شرکت تامین سرمایه امید</t>
  </si>
  <si>
    <t>اوراق مرابحه عام دولت232</t>
  </si>
  <si>
    <t>سازمان تامین اجتماعی</t>
  </si>
  <si>
    <t>مرابحه عام دولت254</t>
  </si>
  <si>
    <t>اوراق مرابحه عام دولت234</t>
  </si>
  <si>
    <t>اوراق مرابحه عام دولت235</t>
  </si>
  <si>
    <t>شرکت گروه خدمات بازار سرمایه آبان</t>
  </si>
  <si>
    <t xml:space="preserve"> اختیارف.ت.هرمز-2496-060218 </t>
  </si>
  <si>
    <t>از 1404/01/01 الی 1404/10/30</t>
  </si>
  <si>
    <t>از 1404/06/23 الی 1404/10/30</t>
  </si>
  <si>
    <t>از 1404/07/26 الی 1404/10/30</t>
  </si>
  <si>
    <t>از 1404/04/17 الی 1404/10/30</t>
  </si>
  <si>
    <t>از 1404/05/08 الی 1404/10/30</t>
  </si>
  <si>
    <t>از 1404/09/02 الی 1404/10/30</t>
  </si>
  <si>
    <t>از 1404/07/18 الی 1404/10/30</t>
  </si>
  <si>
    <t>از 1404/07/01 الی 1404/10/30</t>
  </si>
  <si>
    <t>از 1404/07/08 الی 1404/10/30</t>
  </si>
  <si>
    <t>از 1404/07/15 الی 1404/10/30</t>
  </si>
  <si>
    <t>از 1404/08/26 الی 1404/10/30</t>
  </si>
  <si>
    <t>سپرده  بانک شهر</t>
  </si>
  <si>
    <t xml:space="preserve">سپرده  بانک دی </t>
  </si>
  <si>
    <t xml:space="preserve">سپرده  بانک کارآفرین </t>
  </si>
  <si>
    <t>سپرده  بانک اقتصاد نوین</t>
  </si>
  <si>
    <t xml:space="preserve">سپرده بانک پاسارگاد </t>
  </si>
  <si>
    <t>سپرده  بانک گردشگری</t>
  </si>
  <si>
    <t>سپرده بانک صادرات</t>
  </si>
  <si>
    <t xml:space="preserve">سپرده  بانک ملت </t>
  </si>
  <si>
    <t xml:space="preserve">سپرده بانک شهر </t>
  </si>
  <si>
    <t>سپرده  بانک دی</t>
  </si>
  <si>
    <t>سپرده بانک کارآفرین</t>
  </si>
  <si>
    <t xml:space="preserve">سپرده  بانک پاسارگاد </t>
  </si>
  <si>
    <t xml:space="preserve">سپرده بانک خاورمیانه </t>
  </si>
  <si>
    <t xml:space="preserve">سپرده  بانک صادرات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</si>
</sst>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0.000%"/>
    <numFmt numFmtId="168" formatCode="_(* #,##0_);_(* \(#,##0\);_(* &quot;-&quot;??_);_(@_)"/>
  </numFmts>
  <fonts count="1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2"/>
      <name val="B Mitra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4" fillId="0" borderId="5" xfId="0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0" fontId="0" fillId="0" borderId="2" xfId="0" applyBorder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166" fontId="5" fillId="0" borderId="5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2" applyNumberFormat="1" applyFont="1" applyBorder="1" applyAlignment="1">
      <alignment horizontal="right" vertical="top"/>
    </xf>
    <xf numFmtId="10" fontId="5" fillId="0" borderId="7" xfId="2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165" fontId="4" fillId="0" borderId="5" xfId="2" applyNumberFormat="1" applyFon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7" fillId="0" borderId="0" xfId="3" applyAlignment="1">
      <alignment horizontal="left"/>
    </xf>
    <xf numFmtId="0" fontId="7" fillId="0" borderId="0" xfId="3" applyAlignment="1">
      <alignment horizontal="center"/>
    </xf>
    <xf numFmtId="38" fontId="7" fillId="0" borderId="0" xfId="3" applyNumberFormat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168" fontId="11" fillId="0" borderId="0" xfId="4" applyNumberFormat="1" applyFont="1" applyFill="1" applyBorder="1" applyAlignment="1">
      <alignment horizontal="center" vertical="center"/>
    </xf>
    <xf numFmtId="38" fontId="13" fillId="0" borderId="0" xfId="4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65" fontId="5" fillId="0" borderId="0" xfId="5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3" fontId="11" fillId="0" borderId="0" xfId="3" applyNumberFormat="1" applyFont="1" applyAlignment="1">
      <alignment horizontal="center" vertical="center" wrapText="1"/>
    </xf>
    <xf numFmtId="3" fontId="7" fillId="0" borderId="0" xfId="3" applyNumberFormat="1" applyAlignment="1">
      <alignment vertical="center" wrapText="1"/>
    </xf>
    <xf numFmtId="0" fontId="14" fillId="0" borderId="0" xfId="3" applyFont="1" applyAlignment="1">
      <alignment horizontal="center" vertical="center"/>
    </xf>
    <xf numFmtId="0" fontId="7" fillId="0" borderId="0" xfId="3" applyAlignment="1">
      <alignment horizontal="center" vertical="center"/>
    </xf>
    <xf numFmtId="38" fontId="12" fillId="0" borderId="0" xfId="4" applyNumberFormat="1" applyFont="1" applyFill="1" applyBorder="1" applyAlignment="1">
      <alignment horizontal="center" vertical="center"/>
    </xf>
    <xf numFmtId="38" fontId="7" fillId="0" borderId="0" xfId="3" applyNumberFormat="1" applyAlignment="1">
      <alignment horizontal="center" vertical="center"/>
    </xf>
    <xf numFmtId="38" fontId="13" fillId="0" borderId="10" xfId="4" applyNumberFormat="1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/>
    </xf>
    <xf numFmtId="0" fontId="5" fillId="0" borderId="0" xfId="3" applyFont="1" applyAlignment="1">
      <alignment vertical="center"/>
    </xf>
    <xf numFmtId="38" fontId="4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0" fontId="5" fillId="0" borderId="2" xfId="0" applyNumberFormat="1" applyFont="1" applyBorder="1" applyAlignment="1">
      <alignment horizontal="right" vertical="top"/>
    </xf>
    <xf numFmtId="40" fontId="5" fillId="0" borderId="0" xfId="0" applyNumberFormat="1" applyFont="1" applyAlignment="1">
      <alignment horizontal="right" vertical="top"/>
    </xf>
    <xf numFmtId="40" fontId="5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38" fontId="12" fillId="0" borderId="0" xfId="4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8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38" fontId="4" fillId="0" borderId="8" xfId="3" applyNumberFormat="1" applyFont="1" applyBorder="1" applyAlignment="1">
      <alignment horizontal="center" vertical="center"/>
    </xf>
    <xf numFmtId="38" fontId="4" fillId="0" borderId="6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38" fontId="13" fillId="0" borderId="10" xfId="4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</cellXfs>
  <cellStyles count="6">
    <cellStyle name="Comma" xfId="1" builtinId="3"/>
    <cellStyle name="Comma 2" xfId="4" xr:uid="{4874DD79-E273-4422-8331-49F37BFB20DE}"/>
    <cellStyle name="Normal" xfId="0" builtinId="0"/>
    <cellStyle name="Normal 2" xfId="3" xr:uid="{23B7F25B-EFD9-486F-8848-733705EBA82C}"/>
    <cellStyle name="Percent" xfId="2" builtinId="5"/>
    <cellStyle name="Percent 2" xfId="5" xr:uid="{62F4A10B-3C52-45E0-BF22-BB9E18F74A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4810125</xdr:colOff>
      <xdr:row>4</xdr:row>
      <xdr:rowOff>409575</xdr:rowOff>
    </xdr:from>
    <xdr:to>
      <xdr:col>5</xdr:col>
      <xdr:colOff>387350</xdr:colOff>
      <xdr:row>5</xdr:row>
      <xdr:rowOff>896409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256F86-296F-3ACD-7917-69EA9A18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001100" y="1409700"/>
          <a:ext cx="3028950" cy="20489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79902</xdr:colOff>
      <xdr:row>44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47A3D8-FFD9-57FE-F9FE-07D53EE3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774973" y="365125"/>
          <a:ext cx="7049027" cy="988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topLeftCell="A2" zoomScale="60" zoomScaleNormal="100" workbookViewId="0">
      <selection activeCell="R8" sqref="R8"/>
    </sheetView>
  </sheetViews>
  <sheetFormatPr defaultRowHeight="12.75" x14ac:dyDescent="0.2"/>
  <cols>
    <col min="1" max="3" width="10.7109375" customWidth="1"/>
  </cols>
  <sheetData>
    <row r="1" spans="1:3" ht="29.1" customHeight="1" x14ac:dyDescent="0.2">
      <c r="A1" s="87" t="s">
        <v>0</v>
      </c>
      <c r="B1" s="87"/>
      <c r="C1" s="87"/>
    </row>
    <row r="2" spans="1:3" ht="21.75" customHeight="1" x14ac:dyDescent="0.2">
      <c r="A2" s="87" t="s">
        <v>1</v>
      </c>
      <c r="B2" s="87"/>
      <c r="C2" s="87"/>
    </row>
    <row r="3" spans="1:3" ht="21.75" customHeight="1" x14ac:dyDescent="0.2">
      <c r="A3" s="87" t="s">
        <v>2</v>
      </c>
      <c r="B3" s="87"/>
      <c r="C3" s="87"/>
    </row>
    <row r="4" spans="1:3" ht="7.35" customHeight="1" x14ac:dyDescent="0.2"/>
    <row r="5" spans="1:3" ht="123.6" customHeight="1" x14ac:dyDescent="0.2">
      <c r="B5" s="88"/>
    </row>
    <row r="6" spans="1:3" ht="123.6" customHeight="1" x14ac:dyDescent="0.2">
      <c r="B6" s="8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view="pageBreakPreview" zoomScaleNormal="100" zoomScaleSheetLayoutView="100" workbookViewId="0">
      <selection activeCell="F22" sqref="F22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7109375" bestFit="1" customWidth="1"/>
    <col min="18" max="18" width="1.28515625" customWidth="1"/>
    <col min="19" max="19" width="15.42578125" bestFit="1" customWidth="1"/>
    <col min="20" max="20" width="1.28515625" customWidth="1"/>
    <col min="21" max="21" width="16.28515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23" ht="14.45" customHeight="1" x14ac:dyDescent="0.2"/>
    <row r="5" spans="1:23" ht="14.45" customHeight="1" x14ac:dyDescent="0.2">
      <c r="A5" s="1" t="s">
        <v>206</v>
      </c>
      <c r="B5" s="89" t="s">
        <v>207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4.45" customHeight="1" x14ac:dyDescent="0.2">
      <c r="D6" s="90" t="s">
        <v>194</v>
      </c>
      <c r="E6" s="90"/>
      <c r="F6" s="90"/>
      <c r="G6" s="90"/>
      <c r="H6" s="90"/>
      <c r="I6" s="90"/>
      <c r="J6" s="90"/>
      <c r="K6" s="90"/>
      <c r="L6" s="90"/>
      <c r="N6" s="90" t="s">
        <v>195</v>
      </c>
      <c r="O6" s="90"/>
      <c r="P6" s="90"/>
      <c r="Q6" s="90"/>
      <c r="R6" s="90"/>
      <c r="S6" s="90"/>
      <c r="T6" s="90"/>
      <c r="U6" s="90"/>
      <c r="V6" s="90"/>
      <c r="W6" s="90"/>
    </row>
    <row r="7" spans="1:23" ht="14.45" customHeight="1" x14ac:dyDescent="0.2">
      <c r="D7" s="3"/>
      <c r="E7" s="3"/>
      <c r="F7" s="3"/>
      <c r="G7" s="3"/>
      <c r="H7" s="3"/>
      <c r="I7" s="3"/>
      <c r="J7" s="91" t="s">
        <v>61</v>
      </c>
      <c r="K7" s="91"/>
      <c r="L7" s="91"/>
      <c r="N7" s="3"/>
      <c r="O7" s="3"/>
      <c r="P7" s="3"/>
      <c r="Q7" s="3"/>
      <c r="R7" s="3"/>
      <c r="S7" s="3"/>
      <c r="T7" s="3"/>
      <c r="U7" s="91" t="s">
        <v>61</v>
      </c>
      <c r="V7" s="91"/>
      <c r="W7" s="91"/>
    </row>
    <row r="8" spans="1:23" ht="14.45" customHeight="1" x14ac:dyDescent="0.2">
      <c r="A8" s="90" t="s">
        <v>85</v>
      </c>
      <c r="B8" s="90"/>
      <c r="D8" s="2" t="s">
        <v>208</v>
      </c>
      <c r="F8" s="2" t="s">
        <v>198</v>
      </c>
      <c r="H8" s="2" t="s">
        <v>199</v>
      </c>
      <c r="J8" s="4" t="s">
        <v>172</v>
      </c>
      <c r="K8" s="3"/>
      <c r="L8" s="4" t="s">
        <v>180</v>
      </c>
      <c r="N8" s="2" t="s">
        <v>208</v>
      </c>
      <c r="P8" s="90" t="s">
        <v>198</v>
      </c>
      <c r="Q8" s="90"/>
      <c r="S8" s="2" t="s">
        <v>199</v>
      </c>
      <c r="U8" s="4" t="s">
        <v>172</v>
      </c>
      <c r="V8" s="3"/>
      <c r="W8" s="4" t="s">
        <v>180</v>
      </c>
    </row>
    <row r="9" spans="1:23" ht="21.75" customHeight="1" x14ac:dyDescent="0.2">
      <c r="A9" s="103" t="s">
        <v>88</v>
      </c>
      <c r="B9" s="103"/>
      <c r="C9" s="28"/>
      <c r="D9" s="41">
        <v>0</v>
      </c>
      <c r="E9" s="28"/>
      <c r="F9" s="41">
        <v>13426132000</v>
      </c>
      <c r="G9" s="28"/>
      <c r="H9" s="41">
        <v>0</v>
      </c>
      <c r="I9" s="28"/>
      <c r="J9" s="41">
        <v>13426132000</v>
      </c>
      <c r="K9" s="28"/>
      <c r="L9" s="42">
        <v>1.57</v>
      </c>
      <c r="M9" s="28"/>
      <c r="N9" s="41">
        <v>0</v>
      </c>
      <c r="O9" s="28"/>
      <c r="P9" s="104">
        <v>26097778000</v>
      </c>
      <c r="Q9" s="104"/>
      <c r="R9" s="28"/>
      <c r="S9" s="41">
        <v>20267289260</v>
      </c>
      <c r="T9" s="28"/>
      <c r="U9" s="41">
        <f t="shared" ref="U9:U14" si="0">N9+P9+S9</f>
        <v>46365067260</v>
      </c>
      <c r="V9" s="28"/>
      <c r="W9" s="42">
        <v>1.1399999999999999</v>
      </c>
    </row>
    <row r="10" spans="1:23" ht="21.75" customHeight="1" x14ac:dyDescent="0.2">
      <c r="A10" s="105" t="s">
        <v>89</v>
      </c>
      <c r="B10" s="105"/>
      <c r="C10" s="28"/>
      <c r="D10" s="43">
        <v>0</v>
      </c>
      <c r="E10" s="28"/>
      <c r="F10" s="43">
        <v>9029683850</v>
      </c>
      <c r="G10" s="28"/>
      <c r="H10" s="43">
        <v>0</v>
      </c>
      <c r="I10" s="28"/>
      <c r="J10" s="43">
        <v>9029683850</v>
      </c>
      <c r="K10" s="28"/>
      <c r="L10" s="44">
        <v>1.05</v>
      </c>
      <c r="M10" s="28"/>
      <c r="N10" s="43">
        <v>0</v>
      </c>
      <c r="O10" s="28"/>
      <c r="P10" s="106">
        <v>13924075000</v>
      </c>
      <c r="Q10" s="106"/>
      <c r="R10" s="28"/>
      <c r="S10" s="43">
        <v>0</v>
      </c>
      <c r="T10" s="28"/>
      <c r="U10" s="43">
        <f t="shared" si="0"/>
        <v>13924075000</v>
      </c>
      <c r="V10" s="28"/>
      <c r="W10" s="44">
        <v>0.34</v>
      </c>
    </row>
    <row r="11" spans="1:23" ht="21.75" customHeight="1" x14ac:dyDescent="0.2">
      <c r="A11" s="105" t="s">
        <v>90</v>
      </c>
      <c r="B11" s="105"/>
      <c r="C11" s="28"/>
      <c r="D11" s="43">
        <v>0</v>
      </c>
      <c r="E11" s="28"/>
      <c r="F11" s="43">
        <v>16166448604</v>
      </c>
      <c r="G11" s="28"/>
      <c r="H11" s="43">
        <v>0</v>
      </c>
      <c r="I11" s="28"/>
      <c r="J11" s="43">
        <v>16166448604</v>
      </c>
      <c r="K11" s="28"/>
      <c r="L11" s="44">
        <v>1.89</v>
      </c>
      <c r="M11" s="28"/>
      <c r="N11" s="43">
        <v>0</v>
      </c>
      <c r="O11" s="28"/>
      <c r="P11" s="106">
        <v>49494869851</v>
      </c>
      <c r="Q11" s="106"/>
      <c r="R11" s="28"/>
      <c r="S11" s="43">
        <v>0</v>
      </c>
      <c r="T11" s="28"/>
      <c r="U11" s="43">
        <f t="shared" si="0"/>
        <v>49494869851</v>
      </c>
      <c r="V11" s="28"/>
      <c r="W11" s="44">
        <v>1.22</v>
      </c>
    </row>
    <row r="12" spans="1:23" ht="21.75" customHeight="1" x14ac:dyDescent="0.2">
      <c r="A12" s="105" t="s">
        <v>91</v>
      </c>
      <c r="B12" s="105"/>
      <c r="C12" s="28"/>
      <c r="D12" s="43">
        <v>0</v>
      </c>
      <c r="E12" s="28"/>
      <c r="F12" s="43">
        <v>7937908066</v>
      </c>
      <c r="G12" s="28"/>
      <c r="H12" s="43">
        <v>0</v>
      </c>
      <c r="I12" s="28"/>
      <c r="J12" s="43">
        <v>7937908066</v>
      </c>
      <c r="K12" s="28"/>
      <c r="L12" s="44">
        <v>0.93</v>
      </c>
      <c r="M12" s="28"/>
      <c r="N12" s="43">
        <v>0</v>
      </c>
      <c r="O12" s="28"/>
      <c r="P12" s="106">
        <v>29484422344</v>
      </c>
      <c r="Q12" s="106"/>
      <c r="R12" s="28"/>
      <c r="S12" s="43">
        <v>0</v>
      </c>
      <c r="T12" s="28"/>
      <c r="U12" s="43">
        <f t="shared" si="0"/>
        <v>29484422344</v>
      </c>
      <c r="V12" s="28"/>
      <c r="W12" s="44">
        <v>0.72</v>
      </c>
    </row>
    <row r="13" spans="1:23" ht="21.75" customHeight="1" x14ac:dyDescent="0.2">
      <c r="A13" s="105" t="s">
        <v>93</v>
      </c>
      <c r="B13" s="105"/>
      <c r="C13" s="28"/>
      <c r="D13" s="43">
        <v>0</v>
      </c>
      <c r="E13" s="28"/>
      <c r="F13" s="43">
        <v>3635105415</v>
      </c>
      <c r="G13" s="28"/>
      <c r="H13" s="43">
        <v>0</v>
      </c>
      <c r="I13" s="28"/>
      <c r="J13" s="43">
        <v>3635105415</v>
      </c>
      <c r="K13" s="28"/>
      <c r="L13" s="44">
        <v>0.42</v>
      </c>
      <c r="M13" s="28"/>
      <c r="N13" s="43">
        <v>0</v>
      </c>
      <c r="O13" s="28"/>
      <c r="P13" s="106">
        <v>3635105415</v>
      </c>
      <c r="Q13" s="106"/>
      <c r="R13" s="28"/>
      <c r="S13" s="43">
        <v>0</v>
      </c>
      <c r="T13" s="28"/>
      <c r="U13" s="43">
        <f t="shared" si="0"/>
        <v>3635105415</v>
      </c>
      <c r="V13" s="28"/>
      <c r="W13" s="44">
        <v>0.09</v>
      </c>
    </row>
    <row r="14" spans="1:23" ht="21.75" customHeight="1" x14ac:dyDescent="0.2">
      <c r="A14" s="107" t="s">
        <v>92</v>
      </c>
      <c r="B14" s="107"/>
      <c r="C14" s="28"/>
      <c r="D14" s="45">
        <v>0</v>
      </c>
      <c r="E14" s="28"/>
      <c r="F14" s="45">
        <v>16969612000</v>
      </c>
      <c r="G14" s="28"/>
      <c r="H14" s="45">
        <v>0</v>
      </c>
      <c r="I14" s="28"/>
      <c r="J14" s="45">
        <v>16969612000</v>
      </c>
      <c r="K14" s="28"/>
      <c r="L14" s="46">
        <v>1.98</v>
      </c>
      <c r="M14" s="28"/>
      <c r="N14" s="45">
        <v>0</v>
      </c>
      <c r="O14" s="28"/>
      <c r="P14" s="106">
        <v>43906960000</v>
      </c>
      <c r="Q14" s="108"/>
      <c r="R14" s="28"/>
      <c r="S14" s="45">
        <v>0</v>
      </c>
      <c r="T14" s="28"/>
      <c r="U14" s="45">
        <f t="shared" si="0"/>
        <v>43906960000</v>
      </c>
      <c r="V14" s="28"/>
      <c r="W14" s="46">
        <v>1.08</v>
      </c>
    </row>
    <row r="15" spans="1:23" ht="21.75" customHeight="1" x14ac:dyDescent="0.2">
      <c r="A15" s="95" t="s">
        <v>61</v>
      </c>
      <c r="B15" s="95"/>
      <c r="C15" s="28"/>
      <c r="D15" s="47">
        <v>0</v>
      </c>
      <c r="E15" s="28"/>
      <c r="F15" s="47">
        <v>67164889935</v>
      </c>
      <c r="G15" s="28"/>
      <c r="H15" s="47">
        <v>0</v>
      </c>
      <c r="I15" s="28"/>
      <c r="J15" s="47">
        <v>67164889935</v>
      </c>
      <c r="K15" s="28"/>
      <c r="L15" s="48">
        <v>7.84</v>
      </c>
      <c r="M15" s="28"/>
      <c r="N15" s="47">
        <v>0</v>
      </c>
      <c r="O15" s="28"/>
      <c r="P15" s="28"/>
      <c r="Q15" s="49">
        <f>SUM(P9:Q14)</f>
        <v>166543210610</v>
      </c>
      <c r="R15" s="28"/>
      <c r="S15" s="49">
        <f>SUM(S9:S14)</f>
        <v>20267289260</v>
      </c>
      <c r="T15" s="28"/>
      <c r="U15" s="49">
        <f>SUM(U9:U14)</f>
        <v>186810499870</v>
      </c>
      <c r="V15" s="28"/>
      <c r="W15" s="48">
        <f>SUM(W9:W14)</f>
        <v>4.59</v>
      </c>
    </row>
  </sheetData>
  <mergeCells count="23">
    <mergeCell ref="A13:B13"/>
    <mergeCell ref="P13:Q13"/>
    <mergeCell ref="A14:B14"/>
    <mergeCell ref="P14:Q14"/>
    <mergeCell ref="A15:B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9"/>
  <sheetViews>
    <sheetView rightToLeft="1" view="pageBreakPreview" topLeftCell="A13" zoomScaleNormal="100" zoomScaleSheetLayoutView="100" workbookViewId="0">
      <selection activeCell="A5" sqref="A5"/>
    </sheetView>
  </sheetViews>
  <sheetFormatPr defaultRowHeight="12.75" x14ac:dyDescent="0.2"/>
  <cols>
    <col min="1" max="1" width="7" customWidth="1"/>
    <col min="2" max="2" width="35.28515625" customWidth="1"/>
    <col min="3" max="3" width="1.28515625" customWidth="1"/>
    <col min="4" max="4" width="16.85546875" bestFit="1" customWidth="1"/>
    <col min="5" max="5" width="1.28515625" customWidth="1"/>
    <col min="6" max="6" width="17.7109375" bestFit="1" customWidth="1"/>
    <col min="7" max="7" width="1.28515625" customWidth="1"/>
    <col min="8" max="8" width="14.42578125" bestFit="1" customWidth="1"/>
    <col min="9" max="9" width="1.28515625" customWidth="1"/>
    <col min="10" max="10" width="16.7109375" bestFit="1" customWidth="1"/>
    <col min="11" max="11" width="1.28515625" customWidth="1"/>
    <col min="12" max="12" width="18.5703125" bestFit="1" customWidth="1"/>
    <col min="13" max="13" width="1.28515625" customWidth="1"/>
    <col min="14" max="14" width="17.7109375" bestFit="1" customWidth="1"/>
    <col min="15" max="15" width="1.28515625" customWidth="1"/>
    <col min="16" max="16" width="17.5703125" bestFit="1" customWidth="1"/>
    <col min="17" max="17" width="1.28515625" customWidth="1"/>
    <col min="18" max="18" width="18.28515625" bestFit="1" customWidth="1"/>
    <col min="19" max="19" width="0.28515625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1" t="s">
        <v>209</v>
      </c>
      <c r="B5" s="89" t="s">
        <v>210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D6" s="90" t="s">
        <v>194</v>
      </c>
      <c r="E6" s="90"/>
      <c r="F6" s="90"/>
      <c r="G6" s="90"/>
      <c r="H6" s="90"/>
      <c r="I6" s="90"/>
      <c r="J6" s="90"/>
      <c r="L6" s="90" t="s">
        <v>195</v>
      </c>
      <c r="M6" s="90"/>
      <c r="N6" s="90"/>
      <c r="O6" s="90"/>
      <c r="P6" s="90"/>
      <c r="Q6" s="90"/>
      <c r="R6" s="9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0" t="s">
        <v>211</v>
      </c>
      <c r="B8" s="90"/>
      <c r="D8" s="2" t="s">
        <v>212</v>
      </c>
      <c r="F8" s="2" t="s">
        <v>198</v>
      </c>
      <c r="H8" s="2" t="s">
        <v>199</v>
      </c>
      <c r="J8" s="2" t="s">
        <v>61</v>
      </c>
      <c r="L8" s="2" t="s">
        <v>212</v>
      </c>
      <c r="N8" s="2" t="s">
        <v>198</v>
      </c>
      <c r="P8" s="2" t="s">
        <v>199</v>
      </c>
      <c r="R8" s="2" t="s">
        <v>61</v>
      </c>
    </row>
    <row r="9" spans="1:18" ht="21.75" customHeight="1" x14ac:dyDescent="0.2">
      <c r="A9" s="92" t="s">
        <v>131</v>
      </c>
      <c r="B9" s="92"/>
      <c r="D9" s="50">
        <v>2444063480</v>
      </c>
      <c r="E9" s="51"/>
      <c r="F9" s="50">
        <v>0</v>
      </c>
      <c r="G9" s="51"/>
      <c r="H9" s="50">
        <v>9496877222</v>
      </c>
      <c r="I9" s="51"/>
      <c r="J9" s="50">
        <v>11940940702</v>
      </c>
      <c r="K9" s="51"/>
      <c r="L9" s="50">
        <v>29479621880</v>
      </c>
      <c r="M9" s="51"/>
      <c r="N9" s="50">
        <v>0</v>
      </c>
      <c r="O9" s="51"/>
      <c r="P9" s="50">
        <v>9496877222</v>
      </c>
      <c r="Q9" s="51"/>
      <c r="R9" s="50">
        <f>L9+N9+P9</f>
        <v>38976499102</v>
      </c>
    </row>
    <row r="10" spans="1:18" ht="21.75" customHeight="1" x14ac:dyDescent="0.2">
      <c r="A10" s="93" t="s">
        <v>213</v>
      </c>
      <c r="B10" s="93"/>
      <c r="D10" s="52">
        <v>0</v>
      </c>
      <c r="E10" s="51"/>
      <c r="F10" s="52">
        <v>0</v>
      </c>
      <c r="G10" s="51"/>
      <c r="H10" s="52">
        <v>0</v>
      </c>
      <c r="I10" s="51"/>
      <c r="J10" s="52">
        <v>0</v>
      </c>
      <c r="K10" s="51"/>
      <c r="L10" s="52">
        <v>28033563883</v>
      </c>
      <c r="M10" s="51"/>
      <c r="N10" s="52">
        <v>0</v>
      </c>
      <c r="O10" s="51"/>
      <c r="P10" s="52">
        <v>4210377940</v>
      </c>
      <c r="Q10" s="51"/>
      <c r="R10" s="52">
        <f t="shared" ref="R10:R27" si="0">L10+N10+P10</f>
        <v>32243941823</v>
      </c>
    </row>
    <row r="11" spans="1:18" ht="21.75" customHeight="1" x14ac:dyDescent="0.2">
      <c r="A11" s="93" t="s">
        <v>142</v>
      </c>
      <c r="B11" s="93"/>
      <c r="D11" s="52">
        <v>51208617341</v>
      </c>
      <c r="E11" s="51"/>
      <c r="F11" s="52">
        <v>9301787679</v>
      </c>
      <c r="G11" s="51"/>
      <c r="H11" s="52">
        <v>0</v>
      </c>
      <c r="I11" s="51"/>
      <c r="J11" s="52">
        <v>60510405020</v>
      </c>
      <c r="K11" s="51"/>
      <c r="L11" s="52">
        <v>610778958713</v>
      </c>
      <c r="M11" s="51"/>
      <c r="N11" s="52">
        <v>-131759469005</v>
      </c>
      <c r="O11" s="51"/>
      <c r="P11" s="52">
        <v>-145105812786</v>
      </c>
      <c r="Q11" s="51"/>
      <c r="R11" s="52">
        <f t="shared" si="0"/>
        <v>333913676922</v>
      </c>
    </row>
    <row r="12" spans="1:18" ht="21.75" customHeight="1" x14ac:dyDescent="0.2">
      <c r="A12" s="93" t="s">
        <v>214</v>
      </c>
      <c r="B12" s="93"/>
      <c r="D12" s="52">
        <v>0</v>
      </c>
      <c r="E12" s="51"/>
      <c r="F12" s="52">
        <v>0</v>
      </c>
      <c r="G12" s="51"/>
      <c r="H12" s="52">
        <v>0</v>
      </c>
      <c r="I12" s="51"/>
      <c r="J12" s="52">
        <v>0</v>
      </c>
      <c r="K12" s="51"/>
      <c r="L12" s="52">
        <v>21803315926</v>
      </c>
      <c r="M12" s="51"/>
      <c r="N12" s="52">
        <v>0</v>
      </c>
      <c r="O12" s="51"/>
      <c r="P12" s="52">
        <v>15928608945</v>
      </c>
      <c r="Q12" s="51"/>
      <c r="R12" s="52">
        <f t="shared" si="0"/>
        <v>37731924871</v>
      </c>
    </row>
    <row r="13" spans="1:18" ht="21.75" customHeight="1" x14ac:dyDescent="0.2">
      <c r="A13" s="93" t="s">
        <v>151</v>
      </c>
      <c r="B13" s="93"/>
      <c r="D13" s="52">
        <v>25035653286</v>
      </c>
      <c r="E13" s="51"/>
      <c r="F13" s="52">
        <v>-1087499999</v>
      </c>
      <c r="G13" s="51"/>
      <c r="H13" s="52">
        <v>0</v>
      </c>
      <c r="I13" s="51"/>
      <c r="J13" s="52">
        <v>23948153287</v>
      </c>
      <c r="K13" s="51"/>
      <c r="L13" s="52">
        <v>25035653286</v>
      </c>
      <c r="M13" s="51"/>
      <c r="N13" s="52">
        <v>-1087499999</v>
      </c>
      <c r="O13" s="51"/>
      <c r="P13" s="52">
        <v>0</v>
      </c>
      <c r="Q13" s="51"/>
      <c r="R13" s="52">
        <f t="shared" si="0"/>
        <v>23948153287</v>
      </c>
    </row>
    <row r="14" spans="1:18" ht="21.75" customHeight="1" x14ac:dyDescent="0.2">
      <c r="A14" s="93" t="s">
        <v>148</v>
      </c>
      <c r="B14" s="93"/>
      <c r="D14" s="52">
        <v>50923714469</v>
      </c>
      <c r="E14" s="51"/>
      <c r="F14" s="52">
        <v>9312042318</v>
      </c>
      <c r="G14" s="51"/>
      <c r="H14" s="52">
        <v>0</v>
      </c>
      <c r="I14" s="51"/>
      <c r="J14" s="52">
        <v>60235756787</v>
      </c>
      <c r="K14" s="51"/>
      <c r="L14" s="52">
        <v>320743961692</v>
      </c>
      <c r="M14" s="51"/>
      <c r="N14" s="52">
        <v>-239330483479</v>
      </c>
      <c r="O14" s="51"/>
      <c r="P14" s="52">
        <v>0</v>
      </c>
      <c r="Q14" s="51"/>
      <c r="R14" s="52">
        <f t="shared" si="0"/>
        <v>81413478213</v>
      </c>
    </row>
    <row r="15" spans="1:18" ht="21.75" customHeight="1" x14ac:dyDescent="0.2">
      <c r="A15" s="93" t="s">
        <v>145</v>
      </c>
      <c r="B15" s="93"/>
      <c r="D15" s="52">
        <v>26482852060</v>
      </c>
      <c r="E15" s="51"/>
      <c r="F15" s="52">
        <v>6604406900</v>
      </c>
      <c r="G15" s="51"/>
      <c r="H15" s="52">
        <v>0</v>
      </c>
      <c r="I15" s="51"/>
      <c r="J15" s="52">
        <v>33087258960</v>
      </c>
      <c r="K15" s="51"/>
      <c r="L15" s="52">
        <v>255697583820</v>
      </c>
      <c r="M15" s="51"/>
      <c r="N15" s="52">
        <v>-139686714203</v>
      </c>
      <c r="O15" s="51"/>
      <c r="P15" s="52">
        <v>0</v>
      </c>
      <c r="Q15" s="51"/>
      <c r="R15" s="52">
        <f t="shared" si="0"/>
        <v>116010869617</v>
      </c>
    </row>
    <row r="16" spans="1:18" ht="21.75" customHeight="1" x14ac:dyDescent="0.2">
      <c r="A16" s="93" t="s">
        <v>139</v>
      </c>
      <c r="B16" s="93"/>
      <c r="D16" s="52">
        <v>20936434023</v>
      </c>
      <c r="E16" s="51"/>
      <c r="F16" s="52">
        <v>3700848716</v>
      </c>
      <c r="G16" s="51"/>
      <c r="H16" s="52">
        <v>0</v>
      </c>
      <c r="I16" s="51"/>
      <c r="J16" s="52">
        <v>24637282739</v>
      </c>
      <c r="K16" s="51"/>
      <c r="L16" s="52">
        <v>222494120114</v>
      </c>
      <c r="M16" s="51"/>
      <c r="N16" s="52">
        <v>-125185947743</v>
      </c>
      <c r="O16" s="51"/>
      <c r="P16" s="52">
        <v>0</v>
      </c>
      <c r="Q16" s="51"/>
      <c r="R16" s="52">
        <f t="shared" si="0"/>
        <v>97308172371</v>
      </c>
    </row>
    <row r="17" spans="1:18" ht="21.75" customHeight="1" x14ac:dyDescent="0.2">
      <c r="A17" s="93" t="s">
        <v>136</v>
      </c>
      <c r="B17" s="93"/>
      <c r="D17" s="52">
        <v>16099981115</v>
      </c>
      <c r="E17" s="51"/>
      <c r="F17" s="52">
        <v>625823523</v>
      </c>
      <c r="G17" s="51"/>
      <c r="H17" s="52">
        <v>0</v>
      </c>
      <c r="I17" s="51"/>
      <c r="J17" s="52">
        <v>16725804638</v>
      </c>
      <c r="K17" s="51"/>
      <c r="L17" s="52">
        <v>41547895137</v>
      </c>
      <c r="M17" s="51"/>
      <c r="N17" s="52">
        <v>-19043951003</v>
      </c>
      <c r="O17" s="51"/>
      <c r="P17" s="52">
        <v>0</v>
      </c>
      <c r="Q17" s="51"/>
      <c r="R17" s="52">
        <f t="shared" si="0"/>
        <v>22503944134</v>
      </c>
    </row>
    <row r="18" spans="1:18" ht="21.75" customHeight="1" x14ac:dyDescent="0.2">
      <c r="A18" s="93" t="s">
        <v>119</v>
      </c>
      <c r="B18" s="93"/>
      <c r="D18" s="52">
        <v>27776856400</v>
      </c>
      <c r="E18" s="51"/>
      <c r="F18" s="52">
        <v>0</v>
      </c>
      <c r="G18" s="51"/>
      <c r="H18" s="52">
        <v>0</v>
      </c>
      <c r="I18" s="51"/>
      <c r="J18" s="52">
        <v>27776856400</v>
      </c>
      <c r="K18" s="51"/>
      <c r="L18" s="52">
        <v>124829711449</v>
      </c>
      <c r="M18" s="51"/>
      <c r="N18" s="52">
        <v>-563749999</v>
      </c>
      <c r="O18" s="51"/>
      <c r="P18" s="52">
        <v>0</v>
      </c>
      <c r="Q18" s="51"/>
      <c r="R18" s="52">
        <f t="shared" si="0"/>
        <v>124265961450</v>
      </c>
    </row>
    <row r="19" spans="1:18" ht="21.75" customHeight="1" x14ac:dyDescent="0.2">
      <c r="A19" s="93" t="s">
        <v>134</v>
      </c>
      <c r="B19" s="93"/>
      <c r="D19" s="52">
        <v>10470030480</v>
      </c>
      <c r="E19" s="51"/>
      <c r="F19" s="52">
        <v>-26042631614</v>
      </c>
      <c r="G19" s="51"/>
      <c r="H19" s="52">
        <v>0</v>
      </c>
      <c r="I19" s="51"/>
      <c r="J19" s="52">
        <v>-15572601134</v>
      </c>
      <c r="K19" s="51"/>
      <c r="L19" s="52">
        <v>71217389668</v>
      </c>
      <c r="M19" s="51"/>
      <c r="N19" s="52">
        <v>11092149678</v>
      </c>
      <c r="O19" s="51"/>
      <c r="P19" s="52">
        <v>0</v>
      </c>
      <c r="Q19" s="51"/>
      <c r="R19" s="52">
        <f t="shared" si="0"/>
        <v>82309539346</v>
      </c>
    </row>
    <row r="20" spans="1:18" ht="21.75" customHeight="1" x14ac:dyDescent="0.2">
      <c r="A20" s="93" t="s">
        <v>125</v>
      </c>
      <c r="B20" s="93"/>
      <c r="D20" s="52">
        <v>6884054814</v>
      </c>
      <c r="E20" s="51"/>
      <c r="F20" s="52">
        <v>1497285408</v>
      </c>
      <c r="G20" s="51"/>
      <c r="H20" s="52">
        <v>0</v>
      </c>
      <c r="I20" s="51"/>
      <c r="J20" s="52">
        <v>8381340222</v>
      </c>
      <c r="K20" s="51"/>
      <c r="L20" s="52">
        <v>18740389473</v>
      </c>
      <c r="M20" s="51"/>
      <c r="N20" s="52">
        <v>7536060869</v>
      </c>
      <c r="O20" s="51"/>
      <c r="P20" s="52">
        <v>0</v>
      </c>
      <c r="Q20" s="51"/>
      <c r="R20" s="52">
        <f t="shared" si="0"/>
        <v>26276450342</v>
      </c>
    </row>
    <row r="21" spans="1:18" ht="21.75" customHeight="1" x14ac:dyDescent="0.2">
      <c r="A21" s="93" t="s">
        <v>128</v>
      </c>
      <c r="B21" s="93"/>
      <c r="D21" s="52">
        <v>3677476831</v>
      </c>
      <c r="E21" s="51"/>
      <c r="F21" s="52">
        <v>1817910973</v>
      </c>
      <c r="G21" s="51"/>
      <c r="H21" s="52">
        <v>0</v>
      </c>
      <c r="I21" s="51"/>
      <c r="J21" s="52">
        <v>5495387804</v>
      </c>
      <c r="K21" s="51"/>
      <c r="L21" s="52">
        <v>34617554685</v>
      </c>
      <c r="M21" s="51"/>
      <c r="N21" s="52">
        <v>7045848118</v>
      </c>
      <c r="O21" s="51"/>
      <c r="P21" s="52">
        <v>0</v>
      </c>
      <c r="Q21" s="51"/>
      <c r="R21" s="52">
        <f t="shared" si="0"/>
        <v>41663402803</v>
      </c>
    </row>
    <row r="22" spans="1:18" ht="21.75" customHeight="1" x14ac:dyDescent="0.2">
      <c r="A22" s="93" t="s">
        <v>116</v>
      </c>
      <c r="B22" s="93"/>
      <c r="D22" s="52">
        <v>13008356569</v>
      </c>
      <c r="E22" s="51"/>
      <c r="F22" s="52">
        <v>0</v>
      </c>
      <c r="G22" s="51"/>
      <c r="H22" s="52">
        <v>0</v>
      </c>
      <c r="I22" s="51"/>
      <c r="J22" s="52">
        <v>13008356569</v>
      </c>
      <c r="K22" s="51"/>
      <c r="L22" s="52">
        <v>130685791368</v>
      </c>
      <c r="M22" s="51"/>
      <c r="N22" s="52">
        <v>11544515634</v>
      </c>
      <c r="O22" s="51"/>
      <c r="P22" s="52">
        <v>0</v>
      </c>
      <c r="Q22" s="51"/>
      <c r="R22" s="52">
        <f t="shared" si="0"/>
        <v>142230307002</v>
      </c>
    </row>
    <row r="23" spans="1:18" ht="21.75" customHeight="1" x14ac:dyDescent="0.2">
      <c r="A23" s="93" t="s">
        <v>122</v>
      </c>
      <c r="B23" s="93"/>
      <c r="D23" s="52">
        <v>22852820823</v>
      </c>
      <c r="E23" s="51"/>
      <c r="F23" s="52">
        <v>0</v>
      </c>
      <c r="G23" s="51"/>
      <c r="H23" s="52">
        <v>0</v>
      </c>
      <c r="I23" s="51"/>
      <c r="J23" s="52">
        <v>22852820823</v>
      </c>
      <c r="K23" s="51"/>
      <c r="L23" s="52">
        <v>71220129146</v>
      </c>
      <c r="M23" s="51"/>
      <c r="N23" s="52">
        <v>-454999999</v>
      </c>
      <c r="O23" s="51"/>
      <c r="P23" s="52">
        <v>0</v>
      </c>
      <c r="Q23" s="51"/>
      <c r="R23" s="52">
        <f t="shared" si="0"/>
        <v>70765129147</v>
      </c>
    </row>
    <row r="24" spans="1:18" ht="21.75" customHeight="1" x14ac:dyDescent="0.2">
      <c r="A24" s="93" t="s">
        <v>103</v>
      </c>
      <c r="B24" s="93"/>
      <c r="D24" s="52">
        <v>178385241662</v>
      </c>
      <c r="E24" s="51"/>
      <c r="F24" s="52">
        <v>-132929060499</v>
      </c>
      <c r="G24" s="51"/>
      <c r="H24" s="52">
        <v>0</v>
      </c>
      <c r="I24" s="51"/>
      <c r="J24" s="52">
        <v>45456181163</v>
      </c>
      <c r="K24" s="51"/>
      <c r="L24" s="52">
        <v>876689371835</v>
      </c>
      <c r="M24" s="51"/>
      <c r="N24" s="52">
        <v>-291719834920</v>
      </c>
      <c r="O24" s="51"/>
      <c r="P24" s="52">
        <v>0</v>
      </c>
      <c r="Q24" s="51"/>
      <c r="R24" s="52">
        <f t="shared" si="0"/>
        <v>584969536915</v>
      </c>
    </row>
    <row r="25" spans="1:18" ht="21.75" customHeight="1" x14ac:dyDescent="0.2">
      <c r="A25" s="93" t="s">
        <v>113</v>
      </c>
      <c r="B25" s="93"/>
      <c r="D25" s="52">
        <v>54030964956</v>
      </c>
      <c r="E25" s="51"/>
      <c r="F25" s="52">
        <v>0</v>
      </c>
      <c r="G25" s="51"/>
      <c r="H25" s="52">
        <v>0</v>
      </c>
      <c r="I25" s="51"/>
      <c r="J25" s="52">
        <v>54030964956</v>
      </c>
      <c r="K25" s="51"/>
      <c r="L25" s="52">
        <v>206764023210</v>
      </c>
      <c r="M25" s="51"/>
      <c r="N25" s="52">
        <v>-1387999999</v>
      </c>
      <c r="O25" s="51"/>
      <c r="P25" s="52">
        <v>0</v>
      </c>
      <c r="Q25" s="51"/>
      <c r="R25" s="52">
        <f t="shared" si="0"/>
        <v>205376023211</v>
      </c>
    </row>
    <row r="26" spans="1:18" ht="21.75" customHeight="1" x14ac:dyDescent="0.2">
      <c r="A26" s="93" t="s">
        <v>110</v>
      </c>
      <c r="B26" s="93"/>
      <c r="D26" s="52">
        <v>62886011785</v>
      </c>
      <c r="E26" s="51"/>
      <c r="F26" s="52">
        <v>-506249999</v>
      </c>
      <c r="G26" s="51"/>
      <c r="H26" s="52">
        <v>0</v>
      </c>
      <c r="I26" s="51"/>
      <c r="J26" s="52">
        <v>62379761786</v>
      </c>
      <c r="K26" s="51"/>
      <c r="L26" s="52">
        <v>253800288643</v>
      </c>
      <c r="M26" s="51"/>
      <c r="N26" s="52">
        <v>13036656250</v>
      </c>
      <c r="O26" s="51"/>
      <c r="P26" s="52">
        <v>0</v>
      </c>
      <c r="Q26" s="51"/>
      <c r="R26" s="52">
        <f t="shared" si="0"/>
        <v>266836944893</v>
      </c>
    </row>
    <row r="27" spans="1:18" ht="21.75" customHeight="1" x14ac:dyDescent="0.2">
      <c r="A27" s="93" t="s">
        <v>107</v>
      </c>
      <c r="B27" s="93"/>
      <c r="D27" s="52">
        <v>0</v>
      </c>
      <c r="E27" s="51"/>
      <c r="F27" s="52">
        <v>14315846723</v>
      </c>
      <c r="G27" s="51"/>
      <c r="H27" s="52">
        <v>0</v>
      </c>
      <c r="I27" s="51"/>
      <c r="J27" s="52">
        <v>14315846723</v>
      </c>
      <c r="K27" s="51"/>
      <c r="L27" s="52">
        <v>0</v>
      </c>
      <c r="M27" s="51"/>
      <c r="N27" s="52">
        <v>93993700854</v>
      </c>
      <c r="O27" s="51"/>
      <c r="P27" s="52">
        <v>0</v>
      </c>
      <c r="Q27" s="51"/>
      <c r="R27" s="52">
        <f t="shared" si="0"/>
        <v>93993700854</v>
      </c>
    </row>
    <row r="28" spans="1:18" ht="21.75" customHeight="1" x14ac:dyDescent="0.2">
      <c r="A28" s="94" t="s">
        <v>272</v>
      </c>
      <c r="B28" s="94"/>
      <c r="D28" s="52">
        <v>0</v>
      </c>
      <c r="E28" s="51"/>
      <c r="F28" s="52"/>
      <c r="G28" s="51"/>
      <c r="H28" s="52">
        <v>0</v>
      </c>
      <c r="I28" s="51"/>
      <c r="J28" s="52"/>
      <c r="K28" s="51"/>
      <c r="L28" s="52">
        <f>'سود اوراق بهادار'!P26</f>
        <v>8896016160</v>
      </c>
      <c r="M28" s="51"/>
      <c r="N28" s="52"/>
      <c r="O28" s="51"/>
      <c r="P28" s="52">
        <v>0</v>
      </c>
      <c r="Q28" s="51"/>
      <c r="R28" s="52"/>
    </row>
    <row r="29" spans="1:18" ht="21.75" customHeight="1" x14ac:dyDescent="0.2">
      <c r="A29" s="95" t="s">
        <v>61</v>
      </c>
      <c r="B29" s="95"/>
      <c r="D29" s="54">
        <f>SUM(D9:D28)</f>
        <v>573103130094</v>
      </c>
      <c r="E29" s="51"/>
      <c r="F29" s="54">
        <f>SUM(F9:F28)</f>
        <v>-113389489871</v>
      </c>
      <c r="G29" s="51"/>
      <c r="H29" s="54">
        <f>SUM(H9:H28)</f>
        <v>9496877222</v>
      </c>
      <c r="I29" s="51"/>
      <c r="J29" s="54">
        <f>SUM(J9:J28)</f>
        <v>469210517445</v>
      </c>
      <c r="K29" s="51"/>
      <c r="L29" s="54">
        <f>SUM(L9:L28)</f>
        <v>3353075340088</v>
      </c>
      <c r="M29" s="51"/>
      <c r="N29" s="54">
        <f>SUM(N9:N28)</f>
        <v>-805971718946</v>
      </c>
      <c r="O29" s="51"/>
      <c r="P29" s="54">
        <f>SUM(P9:P28)</f>
        <v>-115469948679</v>
      </c>
      <c r="Q29" s="51"/>
      <c r="R29" s="54">
        <f>SUM(R9:R28)</f>
        <v>2422737656303</v>
      </c>
    </row>
  </sheetData>
  <mergeCells count="28">
    <mergeCell ref="A29:B29"/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69" fitToHeight="0" orientation="landscape" r:id="rId1"/>
  <ignoredErrors>
    <ignoredError sqref="E29 M29 Q29 O29 K29 I29 G2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75CE-4252-4D7A-B193-4282028DEC12}">
  <sheetPr>
    <pageSetUpPr fitToPage="1"/>
  </sheetPr>
  <dimension ref="A1:V59"/>
  <sheetViews>
    <sheetView rightToLeft="1" view="pageBreakPreview" zoomScaleNormal="100" zoomScaleSheetLayoutView="100" workbookViewId="0">
      <selection activeCell="T1" sqref="T1:T1048576"/>
    </sheetView>
  </sheetViews>
  <sheetFormatPr defaultRowHeight="12.75" x14ac:dyDescent="0.2"/>
  <cols>
    <col min="1" max="1" width="9" style="55" bestFit="1" customWidth="1"/>
    <col min="2" max="2" width="12.42578125" style="55" customWidth="1"/>
    <col min="3" max="3" width="1.28515625" style="55" customWidth="1"/>
    <col min="4" max="4" width="11.28515625" style="55" bestFit="1" customWidth="1"/>
    <col min="5" max="5" width="1.28515625" style="55" customWidth="1"/>
    <col min="6" max="6" width="28" style="55" bestFit="1" customWidth="1"/>
    <col min="7" max="7" width="1.28515625" style="55" customWidth="1"/>
    <col min="8" max="8" width="12" style="55" bestFit="1" customWidth="1"/>
    <col min="9" max="9" width="1.28515625" style="55" customWidth="1"/>
    <col min="10" max="10" width="10.42578125" style="55" customWidth="1"/>
    <col min="11" max="11" width="9.28515625" style="55" customWidth="1"/>
    <col min="12" max="12" width="1.28515625" style="55" customWidth="1"/>
    <col min="13" max="13" width="27" style="55" customWidth="1"/>
    <col min="14" max="14" width="1.28515625" style="55" customWidth="1"/>
    <col min="15" max="15" width="21.42578125" style="55" bestFit="1" customWidth="1"/>
    <col min="16" max="16" width="1.140625" style="55" customWidth="1"/>
    <col min="17" max="17" width="14.28515625" style="55" customWidth="1"/>
    <col min="18" max="18" width="1.28515625" style="55" customWidth="1"/>
    <col min="19" max="19" width="23.85546875" style="55" customWidth="1"/>
    <col min="20" max="16384" width="9.140625" style="55"/>
  </cols>
  <sheetData>
    <row r="1" spans="1:22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2" ht="21.75" customHeight="1" x14ac:dyDescent="0.2">
      <c r="A2" s="111" t="s">
        <v>175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2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2" ht="14.45" customHeight="1" x14ac:dyDescent="0.2">
      <c r="F4" s="56"/>
      <c r="H4" s="57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2" ht="20.25" customHeight="1" x14ac:dyDescent="0.2">
      <c r="A5" s="58" t="s">
        <v>215</v>
      </c>
      <c r="B5" s="112" t="s">
        <v>216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22" ht="29.1" customHeight="1" x14ac:dyDescent="0.2">
      <c r="A6" s="113" t="s">
        <v>219</v>
      </c>
      <c r="B6" s="113"/>
      <c r="D6" s="113" t="s">
        <v>220</v>
      </c>
      <c r="F6" s="113" t="s">
        <v>221</v>
      </c>
      <c r="H6" s="115" t="s">
        <v>74</v>
      </c>
      <c r="I6" s="56"/>
      <c r="J6" s="113" t="s">
        <v>222</v>
      </c>
      <c r="K6" s="113"/>
      <c r="L6" s="56"/>
      <c r="M6" s="117" t="s">
        <v>217</v>
      </c>
      <c r="N6" s="56"/>
      <c r="O6" s="117" t="s">
        <v>274</v>
      </c>
      <c r="P6" s="59"/>
      <c r="Q6" s="113" t="s">
        <v>223</v>
      </c>
      <c r="R6" s="56"/>
      <c r="S6" s="117" t="s">
        <v>218</v>
      </c>
    </row>
    <row r="7" spans="1:22" ht="14.45" customHeight="1" x14ac:dyDescent="0.2">
      <c r="A7" s="114"/>
      <c r="B7" s="114"/>
      <c r="D7" s="114"/>
      <c r="F7" s="114"/>
      <c r="H7" s="116"/>
      <c r="I7" s="56"/>
      <c r="J7" s="114"/>
      <c r="K7" s="114"/>
      <c r="L7" s="56"/>
      <c r="M7" s="118"/>
      <c r="N7" s="56"/>
      <c r="O7" s="118"/>
      <c r="P7" s="59"/>
      <c r="Q7" s="114"/>
      <c r="R7" s="56"/>
      <c r="S7" s="118"/>
    </row>
    <row r="8" spans="1:22" ht="26.25" customHeight="1" x14ac:dyDescent="0.2">
      <c r="A8" s="109" t="s">
        <v>275</v>
      </c>
      <c r="B8" s="109"/>
      <c r="C8" s="60"/>
      <c r="D8" s="61" t="s">
        <v>224</v>
      </c>
      <c r="E8" s="60"/>
      <c r="F8" s="62" t="s">
        <v>103</v>
      </c>
      <c r="G8" s="60"/>
      <c r="H8" s="63">
        <v>5420000</v>
      </c>
      <c r="I8" s="60"/>
      <c r="J8" s="110">
        <f>H8*1000000</f>
        <v>5420000000000</v>
      </c>
      <c r="K8" s="110"/>
      <c r="L8" s="60"/>
      <c r="M8" s="64">
        <v>411515988796</v>
      </c>
      <c r="N8" s="60"/>
      <c r="O8" s="60" t="s">
        <v>292</v>
      </c>
      <c r="P8" s="60"/>
      <c r="Q8" s="65">
        <v>19</v>
      </c>
      <c r="R8" s="61"/>
      <c r="S8" s="66">
        <v>0.38500000000000001</v>
      </c>
    </row>
    <row r="9" spans="1:22" ht="26.25" customHeight="1" x14ac:dyDescent="0.2">
      <c r="A9" s="109" t="s">
        <v>275</v>
      </c>
      <c r="B9" s="109"/>
      <c r="C9" s="60"/>
      <c r="D9" s="61" t="s">
        <v>224</v>
      </c>
      <c r="E9" s="60"/>
      <c r="F9" s="67" t="s">
        <v>276</v>
      </c>
      <c r="G9" s="60"/>
      <c r="H9" s="68">
        <v>2150000</v>
      </c>
      <c r="I9" s="60"/>
      <c r="J9" s="110">
        <f t="shared" ref="J9" si="0">H9*1000000</f>
        <v>2150000000000</v>
      </c>
      <c r="K9" s="110"/>
      <c r="L9" s="60"/>
      <c r="M9" s="64">
        <v>115713515580</v>
      </c>
      <c r="N9" s="60"/>
      <c r="O9" s="60" t="s">
        <v>292</v>
      </c>
      <c r="P9" s="60"/>
      <c r="Q9" s="65">
        <v>19</v>
      </c>
      <c r="R9" s="61"/>
      <c r="S9" s="66">
        <v>0.38500000000000001</v>
      </c>
      <c r="V9" s="69"/>
    </row>
    <row r="10" spans="1:22" ht="26.25" customHeight="1" x14ac:dyDescent="0.2">
      <c r="A10" s="109" t="s">
        <v>275</v>
      </c>
      <c r="B10" s="109"/>
      <c r="C10" s="60"/>
      <c r="D10" s="61" t="s">
        <v>224</v>
      </c>
      <c r="E10" s="60"/>
      <c r="F10" s="70" t="s">
        <v>277</v>
      </c>
      <c r="G10" s="71"/>
      <c r="H10" s="63">
        <v>480000</v>
      </c>
      <c r="I10" s="71"/>
      <c r="J10" s="110">
        <f>H10*1000000</f>
        <v>480000000000</v>
      </c>
      <c r="K10" s="110"/>
      <c r="L10" s="71"/>
      <c r="M10" s="64">
        <v>38455065611</v>
      </c>
      <c r="N10" s="71"/>
      <c r="O10" s="60" t="s">
        <v>292</v>
      </c>
      <c r="P10" s="71"/>
      <c r="Q10" s="65">
        <v>23</v>
      </c>
      <c r="R10" s="61"/>
      <c r="S10" s="66">
        <v>0.38500000000000001</v>
      </c>
      <c r="V10" s="69"/>
    </row>
    <row r="11" spans="1:22" ht="26.25" customHeight="1" x14ac:dyDescent="0.2">
      <c r="A11" s="109" t="s">
        <v>275</v>
      </c>
      <c r="B11" s="109"/>
      <c r="C11" s="60"/>
      <c r="D11" s="61" t="s">
        <v>224</v>
      </c>
      <c r="E11" s="60"/>
      <c r="F11" s="70" t="s">
        <v>278</v>
      </c>
      <c r="G11" s="71"/>
      <c r="H11" s="63">
        <v>1000000</v>
      </c>
      <c r="I11" s="71"/>
      <c r="J11" s="110">
        <f t="shared" ref="J11:J19" si="1">H11*1000000</f>
        <v>1000000000000</v>
      </c>
      <c r="K11" s="110"/>
      <c r="L11" s="71"/>
      <c r="M11" s="64">
        <v>41370799998</v>
      </c>
      <c r="N11" s="71"/>
      <c r="O11" s="60" t="s">
        <v>293</v>
      </c>
      <c r="P11" s="71"/>
      <c r="Q11" s="65">
        <v>23</v>
      </c>
      <c r="R11" s="61"/>
      <c r="S11" s="66">
        <v>0.39</v>
      </c>
      <c r="V11" s="69"/>
    </row>
    <row r="12" spans="1:22" ht="26.25" customHeight="1" x14ac:dyDescent="0.2">
      <c r="A12" s="109" t="s">
        <v>275</v>
      </c>
      <c r="B12" s="109"/>
      <c r="C12" s="60"/>
      <c r="D12" s="61" t="s">
        <v>224</v>
      </c>
      <c r="E12" s="60"/>
      <c r="F12" s="70" t="s">
        <v>279</v>
      </c>
      <c r="G12" s="71"/>
      <c r="H12" s="63">
        <v>800000</v>
      </c>
      <c r="I12" s="71"/>
      <c r="J12" s="110">
        <f t="shared" si="1"/>
        <v>800000000000</v>
      </c>
      <c r="K12" s="110"/>
      <c r="L12" s="71"/>
      <c r="M12" s="64">
        <v>34200557277</v>
      </c>
      <c r="N12" s="71"/>
      <c r="O12" s="60" t="s">
        <v>294</v>
      </c>
      <c r="P12" s="71"/>
      <c r="Q12" s="65">
        <v>18</v>
      </c>
      <c r="R12" s="61"/>
      <c r="S12" s="66">
        <v>0.38500000000000001</v>
      </c>
      <c r="V12" s="69"/>
    </row>
    <row r="13" spans="1:22" ht="26.25" customHeight="1" x14ac:dyDescent="0.2">
      <c r="A13" s="109" t="s">
        <v>275</v>
      </c>
      <c r="B13" s="109"/>
      <c r="C13" s="60"/>
      <c r="D13" s="61" t="s">
        <v>224</v>
      </c>
      <c r="E13" s="60"/>
      <c r="F13" s="70" t="s">
        <v>280</v>
      </c>
      <c r="G13" s="71"/>
      <c r="H13" s="63">
        <v>1980000</v>
      </c>
      <c r="I13" s="72"/>
      <c r="J13" s="110">
        <f t="shared" si="1"/>
        <v>1980000000000</v>
      </c>
      <c r="K13" s="110"/>
      <c r="L13" s="71"/>
      <c r="M13" s="64">
        <v>100164492854</v>
      </c>
      <c r="N13" s="71"/>
      <c r="O13" s="60" t="s">
        <v>295</v>
      </c>
      <c r="P13" s="71"/>
      <c r="Q13" s="65">
        <v>19</v>
      </c>
      <c r="R13" s="65"/>
      <c r="S13" s="66">
        <v>0.38500000000000001</v>
      </c>
      <c r="V13" s="69"/>
    </row>
    <row r="14" spans="1:22" ht="26.25" customHeight="1" x14ac:dyDescent="0.2">
      <c r="A14" s="109" t="s">
        <v>281</v>
      </c>
      <c r="B14" s="109"/>
      <c r="C14" s="60"/>
      <c r="D14" s="61" t="s">
        <v>78</v>
      </c>
      <c r="E14" s="60"/>
      <c r="F14" s="70" t="s">
        <v>282</v>
      </c>
      <c r="G14" s="71"/>
      <c r="H14" s="63">
        <v>209000</v>
      </c>
      <c r="I14" s="72"/>
      <c r="J14" s="110">
        <f t="shared" si="1"/>
        <v>209000000000</v>
      </c>
      <c r="K14" s="110"/>
      <c r="L14" s="71"/>
      <c r="M14" s="64">
        <v>13693125000</v>
      </c>
      <c r="N14" s="71"/>
      <c r="O14" s="60" t="s">
        <v>296</v>
      </c>
      <c r="P14" s="71"/>
      <c r="Q14" s="65">
        <v>23</v>
      </c>
      <c r="R14" s="65"/>
      <c r="S14" s="66">
        <v>0.36799999999999999</v>
      </c>
      <c r="V14" s="69"/>
    </row>
    <row r="15" spans="1:22" ht="26.25" customHeight="1" x14ac:dyDescent="0.2">
      <c r="A15" s="109" t="s">
        <v>283</v>
      </c>
      <c r="B15" s="109"/>
      <c r="C15" s="60"/>
      <c r="D15" s="61" t="s">
        <v>78</v>
      </c>
      <c r="E15" s="60"/>
      <c r="F15" s="70" t="s">
        <v>282</v>
      </c>
      <c r="G15" s="71"/>
      <c r="H15" s="63">
        <v>95000</v>
      </c>
      <c r="I15" s="72"/>
      <c r="J15" s="110">
        <f t="shared" si="1"/>
        <v>95000000000</v>
      </c>
      <c r="K15" s="110"/>
      <c r="L15" s="71"/>
      <c r="M15" s="64">
        <v>11767460000</v>
      </c>
      <c r="N15" s="71"/>
      <c r="O15" s="60" t="s">
        <v>297</v>
      </c>
      <c r="P15" s="71"/>
      <c r="Q15" s="65">
        <v>23</v>
      </c>
      <c r="R15" s="65"/>
      <c r="S15" s="66">
        <v>0.39</v>
      </c>
      <c r="V15" s="69"/>
    </row>
    <row r="16" spans="1:22" ht="26.25" customHeight="1" x14ac:dyDescent="0.2">
      <c r="A16" s="109" t="s">
        <v>284</v>
      </c>
      <c r="B16" s="109"/>
      <c r="C16" s="60"/>
      <c r="D16" s="61" t="s">
        <v>78</v>
      </c>
      <c r="E16" s="60"/>
      <c r="F16" s="70" t="s">
        <v>285</v>
      </c>
      <c r="G16" s="71"/>
      <c r="H16" s="63">
        <v>1079237</v>
      </c>
      <c r="I16" s="72"/>
      <c r="J16" s="110">
        <f t="shared" si="1"/>
        <v>1079237000000</v>
      </c>
      <c r="K16" s="110"/>
      <c r="L16" s="71"/>
      <c r="M16" s="64">
        <v>144047920864</v>
      </c>
      <c r="N16" s="71"/>
      <c r="O16" s="60" t="s">
        <v>299</v>
      </c>
      <c r="P16" s="71"/>
      <c r="Q16" s="65">
        <v>23</v>
      </c>
      <c r="R16" s="65"/>
      <c r="S16" s="66">
        <v>0.375</v>
      </c>
      <c r="V16" s="69"/>
    </row>
    <row r="17" spans="1:22" ht="26.25" customHeight="1" x14ac:dyDescent="0.2">
      <c r="A17" s="109" t="s">
        <v>286</v>
      </c>
      <c r="B17" s="109"/>
      <c r="C17" s="60"/>
      <c r="D17" s="61" t="s">
        <v>78</v>
      </c>
      <c r="E17" s="60"/>
      <c r="F17" s="70" t="s">
        <v>287</v>
      </c>
      <c r="G17" s="71"/>
      <c r="H17" s="63">
        <v>2706888</v>
      </c>
      <c r="I17" s="72"/>
      <c r="J17" s="110">
        <f t="shared" si="1"/>
        <v>2706888000000</v>
      </c>
      <c r="K17" s="110"/>
      <c r="L17" s="71"/>
      <c r="M17" s="64">
        <v>255974264712</v>
      </c>
      <c r="N17" s="71"/>
      <c r="O17" s="60" t="s">
        <v>298</v>
      </c>
      <c r="P17" s="71"/>
      <c r="Q17" s="65">
        <v>23</v>
      </c>
      <c r="R17" s="65"/>
      <c r="S17" s="66">
        <v>0.38179999999999997</v>
      </c>
      <c r="V17" s="69"/>
    </row>
    <row r="18" spans="1:22" ht="26.25" customHeight="1" x14ac:dyDescent="0.2">
      <c r="A18" s="109" t="s">
        <v>284</v>
      </c>
      <c r="B18" s="109"/>
      <c r="C18" s="60"/>
      <c r="D18" s="61" t="s">
        <v>78</v>
      </c>
      <c r="E18" s="60"/>
      <c r="F18" s="70" t="s">
        <v>288</v>
      </c>
      <c r="G18" s="71"/>
      <c r="H18" s="63">
        <v>2682862</v>
      </c>
      <c r="I18" s="72"/>
      <c r="J18" s="110">
        <f t="shared" si="1"/>
        <v>2682862000000</v>
      </c>
      <c r="K18" s="110"/>
      <c r="L18" s="71"/>
      <c r="M18" s="110">
        <v>351371000000</v>
      </c>
      <c r="N18" s="110"/>
      <c r="O18" s="60" t="s">
        <v>300</v>
      </c>
      <c r="P18" s="71"/>
      <c r="Q18" s="65">
        <v>23</v>
      </c>
      <c r="R18" s="65"/>
      <c r="S18" s="66">
        <v>0.375</v>
      </c>
      <c r="V18" s="69"/>
    </row>
    <row r="19" spans="1:22" ht="26.25" customHeight="1" x14ac:dyDescent="0.2">
      <c r="A19" s="109" t="s">
        <v>284</v>
      </c>
      <c r="B19" s="109"/>
      <c r="C19" s="60"/>
      <c r="D19" s="61" t="s">
        <v>78</v>
      </c>
      <c r="E19" s="60"/>
      <c r="F19" s="70" t="s">
        <v>289</v>
      </c>
      <c r="G19" s="71"/>
      <c r="H19" s="63">
        <v>1400000</v>
      </c>
      <c r="I19" s="72"/>
      <c r="J19" s="110">
        <f t="shared" si="1"/>
        <v>1400000000000</v>
      </c>
      <c r="K19" s="110"/>
      <c r="L19" s="71"/>
      <c r="M19" s="72">
        <v>167496000000</v>
      </c>
      <c r="N19" s="72"/>
      <c r="O19" s="60" t="s">
        <v>301</v>
      </c>
      <c r="P19" s="71"/>
      <c r="Q19" s="65">
        <v>23</v>
      </c>
      <c r="R19" s="65"/>
      <c r="S19" s="66">
        <v>0.375</v>
      </c>
      <c r="V19" s="69"/>
    </row>
    <row r="20" spans="1:22" ht="26.25" customHeight="1" x14ac:dyDescent="0.2">
      <c r="A20" s="109" t="s">
        <v>290</v>
      </c>
      <c r="B20" s="109"/>
      <c r="C20" s="60"/>
      <c r="D20" s="61" t="s">
        <v>78</v>
      </c>
      <c r="E20" s="60"/>
      <c r="F20" s="70" t="s">
        <v>291</v>
      </c>
      <c r="G20" s="71"/>
      <c r="H20" s="63">
        <v>282167044</v>
      </c>
      <c r="I20" s="72"/>
      <c r="J20" s="110">
        <v>509574324804</v>
      </c>
      <c r="K20" s="110"/>
      <c r="L20" s="71"/>
      <c r="M20" s="72">
        <v>10131573960</v>
      </c>
      <c r="N20" s="72"/>
      <c r="O20" s="60" t="s">
        <v>302</v>
      </c>
      <c r="P20" s="71"/>
      <c r="Q20" s="65" t="s">
        <v>78</v>
      </c>
      <c r="R20" s="65"/>
      <c r="S20" s="66">
        <v>0.38700000000000001</v>
      </c>
      <c r="V20" s="69"/>
    </row>
    <row r="21" spans="1:22" ht="28.5" customHeight="1" thickBot="1" x14ac:dyDescent="0.25">
      <c r="A21" s="65"/>
      <c r="B21" s="65"/>
      <c r="C21" s="60"/>
      <c r="D21" s="61"/>
      <c r="E21" s="60"/>
      <c r="F21" s="71"/>
      <c r="G21" s="71"/>
      <c r="H21" s="73"/>
      <c r="I21" s="71"/>
      <c r="J21" s="119">
        <f>SUM(J8:K20)</f>
        <v>20512561324804</v>
      </c>
      <c r="K21" s="119"/>
      <c r="L21" s="71"/>
      <c r="M21" s="74">
        <f>SUM(M8:M20)</f>
        <v>1695901764652</v>
      </c>
      <c r="N21" s="71"/>
      <c r="O21" s="71"/>
      <c r="P21" s="71"/>
      <c r="Q21" s="71"/>
      <c r="R21" s="71"/>
      <c r="S21" s="71"/>
      <c r="V21" s="69"/>
    </row>
    <row r="22" spans="1:22" ht="14.45" customHeight="1" thickTop="1" x14ac:dyDescent="0.4">
      <c r="A22" s="75"/>
      <c r="B22" s="75"/>
      <c r="C22" s="76"/>
      <c r="D22" s="77"/>
      <c r="E22" s="76"/>
      <c r="F22" s="56"/>
      <c r="H22" s="57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22" ht="14.45" customHeight="1" x14ac:dyDescent="0.2"/>
    <row r="24" spans="1:22" ht="14.45" customHeight="1" x14ac:dyDescent="0.2"/>
    <row r="25" spans="1:22" ht="14.45" customHeight="1" x14ac:dyDescent="0.2"/>
    <row r="26" spans="1:22" ht="14.45" customHeight="1" x14ac:dyDescent="0.2"/>
    <row r="27" spans="1:22" ht="14.45" customHeight="1" x14ac:dyDescent="0.2"/>
    <row r="28" spans="1:22" ht="14.45" customHeight="1" x14ac:dyDescent="0.2"/>
    <row r="29" spans="1:22" ht="14.45" customHeight="1" x14ac:dyDescent="0.2"/>
    <row r="30" spans="1:22" ht="14.45" customHeight="1" x14ac:dyDescent="0.2"/>
    <row r="31" spans="1:22" ht="14.45" customHeight="1" x14ac:dyDescent="0.2"/>
    <row r="32" spans="1:2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</sheetData>
  <mergeCells count="41">
    <mergeCell ref="M18:N18"/>
    <mergeCell ref="A19:B19"/>
    <mergeCell ref="J19:K19"/>
    <mergeCell ref="A20:B20"/>
    <mergeCell ref="J20:K20"/>
    <mergeCell ref="A15:B15"/>
    <mergeCell ref="J15:K15"/>
    <mergeCell ref="J21:K21"/>
    <mergeCell ref="A16:B16"/>
    <mergeCell ref="J16:K16"/>
    <mergeCell ref="A17:B17"/>
    <mergeCell ref="J17:K17"/>
    <mergeCell ref="A18:B18"/>
    <mergeCell ref="J18:K18"/>
    <mergeCell ref="A12:B12"/>
    <mergeCell ref="J12:K12"/>
    <mergeCell ref="A13:B13"/>
    <mergeCell ref="J13:K13"/>
    <mergeCell ref="A14:B14"/>
    <mergeCell ref="J14:K14"/>
    <mergeCell ref="J8:K8"/>
    <mergeCell ref="A10:B10"/>
    <mergeCell ref="J10:K10"/>
    <mergeCell ref="A11:B11"/>
    <mergeCell ref="J11:K11"/>
    <mergeCell ref="A9:B9"/>
    <mergeCell ref="J9:K9"/>
    <mergeCell ref="A1:S1"/>
    <mergeCell ref="A2:S2"/>
    <mergeCell ref="A3:S3"/>
    <mergeCell ref="B5:S5"/>
    <mergeCell ref="A6:B7"/>
    <mergeCell ref="D6:D7"/>
    <mergeCell ref="F6:F7"/>
    <mergeCell ref="H6:H7"/>
    <mergeCell ref="J6:K7"/>
    <mergeCell ref="M6:M7"/>
    <mergeCell ref="O6:O7"/>
    <mergeCell ref="Q6:Q7"/>
    <mergeCell ref="S6:S7"/>
    <mergeCell ref="A8:B8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8"/>
  <sheetViews>
    <sheetView rightToLeft="1" view="pageBreakPreview" zoomScale="90" zoomScaleNormal="100" zoomScaleSheetLayoutView="90" workbookViewId="0">
      <selection activeCell="D17" sqref="D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0.28515625" customWidth="1"/>
  </cols>
  <sheetData>
    <row r="1" spans="1:7" ht="29.1" customHeight="1" x14ac:dyDescent="0.2">
      <c r="A1" s="87" t="s">
        <v>0</v>
      </c>
      <c r="B1" s="87"/>
      <c r="C1" s="87"/>
      <c r="D1" s="87"/>
      <c r="E1" s="87"/>
      <c r="F1" s="87"/>
      <c r="G1" s="87"/>
    </row>
    <row r="2" spans="1:7" ht="21.75" customHeight="1" x14ac:dyDescent="0.2">
      <c r="A2" s="87" t="s">
        <v>175</v>
      </c>
      <c r="B2" s="87"/>
      <c r="C2" s="87"/>
      <c r="D2" s="87"/>
      <c r="E2" s="87"/>
      <c r="F2" s="87"/>
      <c r="G2" s="87"/>
    </row>
    <row r="3" spans="1:7" ht="21.75" customHeight="1" x14ac:dyDescent="0.2">
      <c r="A3" s="87" t="s">
        <v>2</v>
      </c>
      <c r="B3" s="87"/>
      <c r="C3" s="87"/>
      <c r="D3" s="87"/>
      <c r="E3" s="87"/>
      <c r="F3" s="87"/>
      <c r="G3" s="87"/>
    </row>
    <row r="4" spans="1:7" ht="14.45" customHeight="1" x14ac:dyDescent="0.2"/>
    <row r="5" spans="1:7" ht="14.45" customHeight="1" x14ac:dyDescent="0.2">
      <c r="A5" s="1" t="s">
        <v>225</v>
      </c>
      <c r="B5" s="89" t="s">
        <v>226</v>
      </c>
      <c r="C5" s="89"/>
      <c r="D5" s="89"/>
      <c r="E5" s="89"/>
      <c r="F5" s="89"/>
      <c r="G5" s="89"/>
    </row>
    <row r="6" spans="1:7" ht="14.45" customHeight="1" x14ac:dyDescent="0.2">
      <c r="D6" s="90" t="s">
        <v>194</v>
      </c>
      <c r="E6" s="90"/>
      <c r="G6" s="2" t="s">
        <v>195</v>
      </c>
    </row>
    <row r="7" spans="1:7" ht="36.4" customHeight="1" x14ac:dyDescent="0.2">
      <c r="A7" s="90" t="s">
        <v>227</v>
      </c>
      <c r="B7" s="90"/>
      <c r="D7" s="18" t="s">
        <v>228</v>
      </c>
      <c r="E7" s="3"/>
      <c r="G7" s="18" t="s">
        <v>228</v>
      </c>
    </row>
    <row r="8" spans="1:7" ht="21.75" customHeight="1" x14ac:dyDescent="0.2">
      <c r="A8" s="92" t="s">
        <v>310</v>
      </c>
      <c r="B8" s="92"/>
      <c r="D8" s="6">
        <f>'سود سپرده بانکی'!G8</f>
        <v>19832068110</v>
      </c>
      <c r="G8" s="6">
        <f>'سود سپرده بانکی'!M8</f>
        <v>168867570082</v>
      </c>
    </row>
    <row r="9" spans="1:7" ht="21.75" customHeight="1" x14ac:dyDescent="0.2">
      <c r="A9" s="93" t="s">
        <v>311</v>
      </c>
      <c r="B9" s="93"/>
      <c r="D9" s="9">
        <f>'سود سپرده بانکی'!G9</f>
        <v>0</v>
      </c>
      <c r="G9" s="9">
        <f>'سود سپرده بانکی'!M9</f>
        <v>4794</v>
      </c>
    </row>
    <row r="10" spans="1:7" ht="21.75" customHeight="1" x14ac:dyDescent="0.2">
      <c r="A10" s="93" t="s">
        <v>312</v>
      </c>
      <c r="B10" s="93"/>
      <c r="D10" s="9">
        <f>'سود سپرده بانکی'!G10</f>
        <v>96322812175</v>
      </c>
      <c r="G10" s="9">
        <f>'سود سپرده بانکی'!M10</f>
        <v>466569398006</v>
      </c>
    </row>
    <row r="11" spans="1:7" ht="21.75" customHeight="1" x14ac:dyDescent="0.2">
      <c r="A11" s="93" t="s">
        <v>313</v>
      </c>
      <c r="B11" s="93"/>
      <c r="D11" s="9">
        <f>'سود سپرده بانکی'!G11</f>
        <v>0</v>
      </c>
      <c r="G11" s="9">
        <f>'سود سپرده بانکی'!M11</f>
        <v>359589</v>
      </c>
    </row>
    <row r="12" spans="1:7" ht="21.75" customHeight="1" x14ac:dyDescent="0.2">
      <c r="A12" s="93" t="s">
        <v>266</v>
      </c>
      <c r="B12" s="93"/>
      <c r="D12" s="9">
        <f>'سود سپرده بانکی'!G12</f>
        <v>69845</v>
      </c>
      <c r="G12" s="9">
        <f>'سود سپرده بانکی'!M12</f>
        <v>841790</v>
      </c>
    </row>
    <row r="13" spans="1:7" ht="21.75" customHeight="1" x14ac:dyDescent="0.2">
      <c r="A13" s="93" t="s">
        <v>314</v>
      </c>
      <c r="B13" s="93"/>
      <c r="D13" s="9">
        <f>'سود سپرده بانکی'!G13</f>
        <v>12036218904</v>
      </c>
      <c r="G13" s="9">
        <f>'سود سپرده بانکی'!M13</f>
        <v>15556624420</v>
      </c>
    </row>
    <row r="14" spans="1:7" ht="21.75" customHeight="1" x14ac:dyDescent="0.2">
      <c r="A14" s="93" t="s">
        <v>315</v>
      </c>
      <c r="B14" s="93"/>
      <c r="D14" s="9">
        <f>'سود سپرده بانکی'!G14</f>
        <v>171598</v>
      </c>
      <c r="G14" s="9">
        <f>'سود سپرده بانکی'!M14</f>
        <v>8937958</v>
      </c>
    </row>
    <row r="15" spans="1:7" ht="21.75" customHeight="1" x14ac:dyDescent="0.2">
      <c r="A15" s="93" t="s">
        <v>308</v>
      </c>
      <c r="B15" s="93"/>
      <c r="D15" s="9">
        <f>'سود سپرده بانکی'!G15</f>
        <v>103032858650</v>
      </c>
      <c r="G15" s="9">
        <f>'سود سپرده بانکی'!M15</f>
        <v>457246256008</v>
      </c>
    </row>
    <row r="16" spans="1:7" ht="21.75" customHeight="1" x14ac:dyDescent="0.2">
      <c r="A16" s="93" t="s">
        <v>316</v>
      </c>
      <c r="B16" s="93"/>
      <c r="D16" s="9">
        <f>'سود سپرده بانکی'!G16</f>
        <v>54143645866</v>
      </c>
      <c r="G16" s="9">
        <f>'سود سپرده بانکی'!M16</f>
        <v>224507796780</v>
      </c>
    </row>
    <row r="17" spans="1:7" ht="21.75" customHeight="1" thickBot="1" x14ac:dyDescent="0.25">
      <c r="A17" s="95" t="s">
        <v>61</v>
      </c>
      <c r="B17" s="95"/>
      <c r="D17" s="15">
        <f>SUM(D8:D16)</f>
        <v>285367845148</v>
      </c>
      <c r="G17" s="15">
        <f>SUM(G8:G16)</f>
        <v>1332757789427</v>
      </c>
    </row>
    <row r="18" spans="1:7" ht="13.5" thickTop="1" x14ac:dyDescent="0.2"/>
  </sheetData>
  <autoFilter ref="A7:G17" xr:uid="{00000000-0001-0000-0C00-000000000000}">
    <filterColumn colId="0" showButton="0"/>
  </autoFilter>
  <mergeCells count="16">
    <mergeCell ref="A17:B17"/>
    <mergeCell ref="A16:B16"/>
    <mergeCell ref="A10:B10"/>
    <mergeCell ref="A11:B11"/>
    <mergeCell ref="A12:B12"/>
    <mergeCell ref="A13:B13"/>
    <mergeCell ref="A14:B14"/>
    <mergeCell ref="A15:B15"/>
    <mergeCell ref="A7:B7"/>
    <mergeCell ref="A8:B8"/>
    <mergeCell ref="A9:B9"/>
    <mergeCell ref="A1:G1"/>
    <mergeCell ref="A2:G2"/>
    <mergeCell ref="A3:G3"/>
    <mergeCell ref="B5:G5"/>
    <mergeCell ref="D6:E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F23" sqref="F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7" t="s">
        <v>0</v>
      </c>
      <c r="B1" s="87"/>
      <c r="C1" s="87"/>
      <c r="D1" s="87"/>
      <c r="E1" s="87"/>
      <c r="F1" s="87"/>
    </row>
    <row r="2" spans="1:6" ht="21.75" customHeight="1" x14ac:dyDescent="0.2">
      <c r="A2" s="87" t="s">
        <v>175</v>
      </c>
      <c r="B2" s="87"/>
      <c r="C2" s="87"/>
      <c r="D2" s="87"/>
      <c r="E2" s="87"/>
      <c r="F2" s="87"/>
    </row>
    <row r="3" spans="1:6" ht="21.75" customHeight="1" x14ac:dyDescent="0.2">
      <c r="A3" s="87" t="s">
        <v>2</v>
      </c>
      <c r="B3" s="87"/>
      <c r="C3" s="87"/>
      <c r="D3" s="87"/>
      <c r="E3" s="87"/>
      <c r="F3" s="87"/>
    </row>
    <row r="4" spans="1:6" ht="14.45" customHeight="1" x14ac:dyDescent="0.2"/>
    <row r="5" spans="1:6" ht="29.1" customHeight="1" x14ac:dyDescent="0.2">
      <c r="A5" s="1" t="s">
        <v>229</v>
      </c>
      <c r="B5" s="89" t="s">
        <v>190</v>
      </c>
      <c r="C5" s="89"/>
      <c r="D5" s="89"/>
      <c r="E5" s="89"/>
      <c r="F5" s="89"/>
    </row>
    <row r="6" spans="1:6" ht="14.45" customHeight="1" x14ac:dyDescent="0.2">
      <c r="D6" s="2" t="s">
        <v>194</v>
      </c>
      <c r="F6" s="2" t="s">
        <v>9</v>
      </c>
    </row>
    <row r="7" spans="1:6" ht="14.45" customHeight="1" x14ac:dyDescent="0.2">
      <c r="A7" s="90" t="s">
        <v>190</v>
      </c>
      <c r="B7" s="90"/>
      <c r="D7" s="4" t="s">
        <v>172</v>
      </c>
      <c r="F7" s="4" t="s">
        <v>172</v>
      </c>
    </row>
    <row r="8" spans="1:6" ht="21.75" customHeight="1" x14ac:dyDescent="0.2">
      <c r="A8" s="92" t="s">
        <v>190</v>
      </c>
      <c r="B8" s="92"/>
      <c r="D8" s="6">
        <v>0</v>
      </c>
      <c r="F8" s="6">
        <v>190376470</v>
      </c>
    </row>
    <row r="9" spans="1:6" ht="21.75" customHeight="1" x14ac:dyDescent="0.2">
      <c r="A9" s="93" t="s">
        <v>230</v>
      </c>
      <c r="B9" s="93"/>
      <c r="D9" s="9">
        <v>0</v>
      </c>
      <c r="F9" s="9">
        <v>345943190</v>
      </c>
    </row>
    <row r="10" spans="1:6" ht="21.75" customHeight="1" x14ac:dyDescent="0.2">
      <c r="A10" s="94" t="s">
        <v>231</v>
      </c>
      <c r="B10" s="94"/>
      <c r="D10" s="12">
        <v>0</v>
      </c>
      <c r="F10" s="12">
        <v>456513719</v>
      </c>
    </row>
    <row r="11" spans="1:6" ht="21.75" customHeight="1" x14ac:dyDescent="0.2">
      <c r="A11" s="95" t="s">
        <v>61</v>
      </c>
      <c r="B11" s="95"/>
      <c r="D11" s="15">
        <v>0</v>
      </c>
      <c r="F11" s="15">
        <v>992833379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0"/>
  <sheetViews>
    <sheetView rightToLeft="1" view="pageBreakPreview" zoomScale="60" zoomScaleNormal="100" workbookViewId="0">
      <selection activeCell="A16" sqref="A16"/>
    </sheetView>
  </sheetViews>
  <sheetFormatPr defaultRowHeight="12.75" x14ac:dyDescent="0.2"/>
  <cols>
    <col min="1" max="1" width="43.7109375" bestFit="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2.7109375" bestFit="1" customWidth="1"/>
    <col min="18" max="18" width="1.28515625" customWidth="1"/>
    <col min="19" max="19" width="20" bestFit="1" customWidth="1"/>
    <col min="20" max="20" width="0.28515625" customWidth="1"/>
    <col min="21" max="21" width="10" bestFit="1" customWidth="1"/>
  </cols>
  <sheetData>
    <row r="1" spans="1:1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45" customHeight="1" x14ac:dyDescent="0.2"/>
    <row r="5" spans="1:19" ht="14.45" customHeight="1" x14ac:dyDescent="0.2">
      <c r="A5" s="89" t="s">
        <v>197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ht="14.45" customHeight="1" x14ac:dyDescent="0.2">
      <c r="A6" s="90" t="s">
        <v>63</v>
      </c>
      <c r="C6" s="90" t="s">
        <v>232</v>
      </c>
      <c r="D6" s="90"/>
      <c r="E6" s="90"/>
      <c r="F6" s="90"/>
      <c r="G6" s="90"/>
      <c r="I6" s="90" t="s">
        <v>194</v>
      </c>
      <c r="J6" s="90"/>
      <c r="K6" s="90"/>
      <c r="L6" s="90"/>
      <c r="M6" s="90"/>
      <c r="O6" s="90" t="s">
        <v>195</v>
      </c>
      <c r="P6" s="90"/>
      <c r="Q6" s="90"/>
      <c r="R6" s="90"/>
      <c r="S6" s="90"/>
    </row>
    <row r="7" spans="1:19" ht="42.75" customHeight="1" x14ac:dyDescent="0.2">
      <c r="A7" s="90"/>
      <c r="C7" s="18" t="s">
        <v>233</v>
      </c>
      <c r="D7" s="3"/>
      <c r="E7" s="18" t="s">
        <v>234</v>
      </c>
      <c r="F7" s="3"/>
      <c r="G7" s="18" t="s">
        <v>235</v>
      </c>
      <c r="I7" s="18" t="s">
        <v>236</v>
      </c>
      <c r="J7" s="3"/>
      <c r="K7" s="18" t="s">
        <v>237</v>
      </c>
      <c r="L7" s="3"/>
      <c r="M7" s="18" t="s">
        <v>238</v>
      </c>
      <c r="O7" s="18" t="s">
        <v>236</v>
      </c>
      <c r="P7" s="3"/>
      <c r="Q7" s="18" t="s">
        <v>237</v>
      </c>
      <c r="R7" s="3"/>
      <c r="S7" s="18" t="s">
        <v>238</v>
      </c>
    </row>
    <row r="8" spans="1:19" ht="21.75" customHeight="1" x14ac:dyDescent="0.2">
      <c r="A8" s="5" t="s">
        <v>20</v>
      </c>
      <c r="C8" s="5" t="s">
        <v>239</v>
      </c>
      <c r="E8" s="6">
        <v>6634229</v>
      </c>
      <c r="G8" s="6">
        <v>70</v>
      </c>
      <c r="I8" s="6">
        <v>0</v>
      </c>
      <c r="K8" s="6">
        <v>0</v>
      </c>
      <c r="M8" s="6">
        <v>0</v>
      </c>
      <c r="O8" s="6">
        <v>464395890</v>
      </c>
      <c r="Q8" s="6">
        <v>0</v>
      </c>
      <c r="S8" s="6">
        <f>O8-Q8</f>
        <v>464395890</v>
      </c>
    </row>
    <row r="9" spans="1:19" ht="21.75" customHeight="1" x14ac:dyDescent="0.2">
      <c r="A9" s="8" t="s">
        <v>22</v>
      </c>
      <c r="C9" s="8" t="s">
        <v>240</v>
      </c>
      <c r="E9" s="9">
        <v>21</v>
      </c>
      <c r="G9" s="9">
        <v>360</v>
      </c>
      <c r="I9" s="9">
        <v>0</v>
      </c>
      <c r="K9" s="9">
        <v>0</v>
      </c>
      <c r="M9" s="9">
        <v>0</v>
      </c>
      <c r="O9" s="9">
        <v>3960</v>
      </c>
      <c r="Q9" s="9">
        <v>0</v>
      </c>
      <c r="S9" s="9">
        <f t="shared" ref="S9:S15" si="0">O9-Q9</f>
        <v>3960</v>
      </c>
    </row>
    <row r="10" spans="1:19" ht="21.75" customHeight="1" x14ac:dyDescent="0.2">
      <c r="A10" s="8" t="s">
        <v>23</v>
      </c>
      <c r="C10" s="8" t="s">
        <v>133</v>
      </c>
      <c r="E10" s="9">
        <v>16387520</v>
      </c>
      <c r="G10" s="9">
        <v>540</v>
      </c>
      <c r="I10" s="9">
        <v>8849260800</v>
      </c>
      <c r="K10" s="9">
        <v>635706593</v>
      </c>
      <c r="M10" s="9">
        <v>8213554207</v>
      </c>
      <c r="O10" s="9">
        <v>8849260800</v>
      </c>
      <c r="Q10" s="9">
        <v>635706593</v>
      </c>
      <c r="S10" s="9">
        <f>O10-Q10</f>
        <v>8213554207</v>
      </c>
    </row>
    <row r="11" spans="1:19" ht="21.75" customHeight="1" x14ac:dyDescent="0.2">
      <c r="A11" s="8" t="s">
        <v>200</v>
      </c>
      <c r="C11" s="8" t="s">
        <v>241</v>
      </c>
      <c r="E11" s="9">
        <v>50</v>
      </c>
      <c r="G11" s="9">
        <v>400</v>
      </c>
      <c r="I11" s="9">
        <v>0</v>
      </c>
      <c r="K11" s="9">
        <v>0</v>
      </c>
      <c r="M11" s="9">
        <v>0</v>
      </c>
      <c r="O11" s="9">
        <v>19200</v>
      </c>
      <c r="Q11" s="9">
        <v>0</v>
      </c>
      <c r="S11" s="9">
        <f t="shared" si="0"/>
        <v>19200</v>
      </c>
    </row>
    <row r="12" spans="1:19" ht="21.75" customHeight="1" x14ac:dyDescent="0.2">
      <c r="A12" s="8" t="s">
        <v>48</v>
      </c>
      <c r="C12" s="8" t="s">
        <v>242</v>
      </c>
      <c r="E12" s="9">
        <v>4117296</v>
      </c>
      <c r="G12" s="9">
        <v>200</v>
      </c>
      <c r="I12" s="9">
        <v>0</v>
      </c>
      <c r="K12" s="9">
        <v>0</v>
      </c>
      <c r="M12" s="9">
        <v>0</v>
      </c>
      <c r="O12" s="9">
        <v>823459000</v>
      </c>
      <c r="Q12" s="9">
        <v>0</v>
      </c>
      <c r="S12" s="9">
        <f t="shared" si="0"/>
        <v>823459000</v>
      </c>
    </row>
    <row r="13" spans="1:19" ht="21.75" customHeight="1" x14ac:dyDescent="0.2">
      <c r="A13" s="8" t="s">
        <v>50</v>
      </c>
      <c r="C13" s="8" t="s">
        <v>243</v>
      </c>
      <c r="E13" s="9">
        <v>1466666</v>
      </c>
      <c r="G13" s="9">
        <v>450</v>
      </c>
      <c r="I13" s="9">
        <v>0</v>
      </c>
      <c r="K13" s="9">
        <v>0</v>
      </c>
      <c r="M13" s="9">
        <v>0</v>
      </c>
      <c r="O13" s="9">
        <v>659999700</v>
      </c>
      <c r="Q13" s="9">
        <v>0</v>
      </c>
      <c r="S13" s="9">
        <f t="shared" si="0"/>
        <v>659999700</v>
      </c>
    </row>
    <row r="14" spans="1:19" ht="21.75" customHeight="1" x14ac:dyDescent="0.2">
      <c r="A14" s="8" t="s">
        <v>205</v>
      </c>
      <c r="C14" s="8" t="s">
        <v>244</v>
      </c>
      <c r="E14" s="9">
        <v>3750000</v>
      </c>
      <c r="G14" s="9">
        <v>300</v>
      </c>
      <c r="I14" s="9">
        <v>0</v>
      </c>
      <c r="K14" s="9">
        <v>0</v>
      </c>
      <c r="M14" s="9">
        <v>0</v>
      </c>
      <c r="O14" s="9">
        <v>1125000000</v>
      </c>
      <c r="Q14" s="9">
        <v>0</v>
      </c>
      <c r="S14" s="9">
        <f t="shared" si="0"/>
        <v>1125000000</v>
      </c>
    </row>
    <row r="15" spans="1:19" ht="21.75" customHeight="1" x14ac:dyDescent="0.2">
      <c r="A15" s="8" t="s">
        <v>202</v>
      </c>
      <c r="C15" s="8" t="s">
        <v>245</v>
      </c>
      <c r="E15" s="9">
        <v>1000000</v>
      </c>
      <c r="G15" s="9">
        <v>49</v>
      </c>
      <c r="I15" s="9">
        <v>0</v>
      </c>
      <c r="K15" s="9">
        <v>0</v>
      </c>
      <c r="M15" s="9">
        <v>0</v>
      </c>
      <c r="O15" s="9">
        <v>49999950</v>
      </c>
      <c r="Q15" s="9">
        <v>0</v>
      </c>
      <c r="S15" s="9">
        <f t="shared" si="0"/>
        <v>49999950</v>
      </c>
    </row>
    <row r="16" spans="1:19" ht="21.75" customHeight="1" x14ac:dyDescent="0.2">
      <c r="A16" s="8" t="s">
        <v>272</v>
      </c>
      <c r="C16" s="8"/>
      <c r="E16" s="9"/>
      <c r="G16" s="9"/>
      <c r="I16" s="9"/>
      <c r="K16" s="9"/>
      <c r="M16" s="9"/>
      <c r="O16" s="9">
        <v>23862431</v>
      </c>
      <c r="Q16" s="9"/>
      <c r="S16" s="9">
        <f>O16-Q16</f>
        <v>23862431</v>
      </c>
    </row>
    <row r="17" spans="1:19" ht="21.75" customHeight="1" x14ac:dyDescent="0.2">
      <c r="A17" s="14" t="s">
        <v>61</v>
      </c>
      <c r="C17" s="15"/>
      <c r="E17" s="15"/>
      <c r="G17" s="15"/>
      <c r="I17" s="15">
        <v>8849260800</v>
      </c>
      <c r="K17" s="15">
        <v>635706593</v>
      </c>
      <c r="M17" s="15">
        <v>8213554207</v>
      </c>
      <c r="O17" s="15">
        <f>SUM(O8:O16)</f>
        <v>11996000931</v>
      </c>
      <c r="Q17" s="15">
        <f>SUM(Q8:Q16)</f>
        <v>635706593</v>
      </c>
      <c r="S17" s="15">
        <f>SUM(S8:S16)</f>
        <v>11360294338</v>
      </c>
    </row>
    <row r="19" spans="1:19" x14ac:dyDescent="0.2">
      <c r="O19" s="19"/>
    </row>
    <row r="20" spans="1:19" x14ac:dyDescent="0.2">
      <c r="S20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8"/>
  <sheetViews>
    <sheetView rightToLeft="1" view="pageBreakPreview" topLeftCell="A13" zoomScaleNormal="100" zoomScaleSheetLayoutView="100" workbookViewId="0">
      <selection activeCell="A28" sqref="A28:XFD34"/>
    </sheetView>
  </sheetViews>
  <sheetFormatPr defaultRowHeight="12.75" x14ac:dyDescent="0.2"/>
  <cols>
    <col min="1" max="1" width="33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7.85546875" bestFit="1" customWidth="1"/>
    <col min="17" max="17" width="1.28515625" customWidth="1"/>
    <col min="18" max="18" width="10.7109375" bestFit="1" customWidth="1"/>
    <col min="19" max="19" width="1.28515625" customWidth="1"/>
    <col min="20" max="20" width="19.140625" bestFit="1" customWidth="1"/>
    <col min="21" max="21" width="0.28515625" customWidth="1"/>
  </cols>
  <sheetData>
    <row r="1" spans="1:20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4.45" customHeight="1" x14ac:dyDescent="0.2"/>
    <row r="5" spans="1:20" ht="14.45" customHeight="1" x14ac:dyDescent="0.2">
      <c r="A5" s="89" t="s">
        <v>246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4.45" customHeight="1" x14ac:dyDescent="0.2">
      <c r="A6" s="90" t="s">
        <v>178</v>
      </c>
      <c r="J6" s="90" t="s">
        <v>194</v>
      </c>
      <c r="K6" s="90"/>
      <c r="L6" s="90"/>
      <c r="M6" s="90"/>
      <c r="N6" s="90"/>
      <c r="P6" s="90" t="s">
        <v>195</v>
      </c>
      <c r="Q6" s="90"/>
      <c r="R6" s="90"/>
      <c r="S6" s="90"/>
      <c r="T6" s="90"/>
    </row>
    <row r="7" spans="1:20" ht="29.1" customHeight="1" x14ac:dyDescent="0.2">
      <c r="A7" s="90"/>
      <c r="C7" s="17" t="s">
        <v>247</v>
      </c>
      <c r="E7" s="99" t="s">
        <v>101</v>
      </c>
      <c r="F7" s="99"/>
      <c r="H7" s="17" t="s">
        <v>248</v>
      </c>
      <c r="J7" s="18" t="s">
        <v>249</v>
      </c>
      <c r="K7" s="3"/>
      <c r="L7" s="18" t="s">
        <v>237</v>
      </c>
      <c r="M7" s="3"/>
      <c r="N7" s="18" t="s">
        <v>250</v>
      </c>
      <c r="P7" s="18" t="s">
        <v>249</v>
      </c>
      <c r="Q7" s="3"/>
      <c r="R7" s="18" t="s">
        <v>237</v>
      </c>
      <c r="S7" s="3"/>
      <c r="T7" s="18" t="s">
        <v>250</v>
      </c>
    </row>
    <row r="8" spans="1:20" ht="21.75" customHeight="1" x14ac:dyDescent="0.2">
      <c r="A8" s="5" t="s">
        <v>151</v>
      </c>
      <c r="C8" s="3"/>
      <c r="E8" s="5" t="s">
        <v>153</v>
      </c>
      <c r="F8" s="3"/>
      <c r="H8" s="7">
        <v>26</v>
      </c>
      <c r="J8" s="6">
        <v>25035653286</v>
      </c>
      <c r="L8" s="6">
        <v>0</v>
      </c>
      <c r="N8" s="6">
        <v>25035653286</v>
      </c>
      <c r="P8" s="6">
        <v>25035653286</v>
      </c>
      <c r="R8" s="6">
        <v>0</v>
      </c>
      <c r="T8" s="6">
        <v>25035653286</v>
      </c>
    </row>
    <row r="9" spans="1:20" ht="21.75" customHeight="1" x14ac:dyDescent="0.2">
      <c r="A9" s="8" t="s">
        <v>148</v>
      </c>
      <c r="E9" s="8" t="s">
        <v>150</v>
      </c>
      <c r="H9" s="10">
        <v>23</v>
      </c>
      <c r="J9" s="9">
        <v>50923714469</v>
      </c>
      <c r="L9" s="9">
        <v>0</v>
      </c>
      <c r="N9" s="9">
        <v>50923714469</v>
      </c>
      <c r="P9" s="9">
        <v>320743961692</v>
      </c>
      <c r="R9" s="9">
        <v>0</v>
      </c>
      <c r="T9" s="9">
        <v>320743961692</v>
      </c>
    </row>
    <row r="10" spans="1:20" ht="21.75" customHeight="1" x14ac:dyDescent="0.2">
      <c r="A10" s="8" t="s">
        <v>145</v>
      </c>
      <c r="E10" s="8" t="s">
        <v>147</v>
      </c>
      <c r="H10" s="10">
        <v>23</v>
      </c>
      <c r="J10" s="9">
        <v>26482852060</v>
      </c>
      <c r="L10" s="9">
        <v>0</v>
      </c>
      <c r="N10" s="9">
        <v>26482852060</v>
      </c>
      <c r="P10" s="9">
        <v>255697583820</v>
      </c>
      <c r="R10" s="9">
        <v>0</v>
      </c>
      <c r="T10" s="9">
        <v>255697583820</v>
      </c>
    </row>
    <row r="11" spans="1:20" ht="21.75" customHeight="1" x14ac:dyDescent="0.2">
      <c r="A11" s="8" t="s">
        <v>142</v>
      </c>
      <c r="E11" s="8" t="s">
        <v>144</v>
      </c>
      <c r="H11" s="10">
        <v>23</v>
      </c>
      <c r="J11" s="9">
        <v>51208617341</v>
      </c>
      <c r="L11" s="9">
        <v>0</v>
      </c>
      <c r="N11" s="9">
        <v>51208617341</v>
      </c>
      <c r="P11" s="9">
        <v>610778958713</v>
      </c>
      <c r="R11" s="9">
        <v>0</v>
      </c>
      <c r="T11" s="9">
        <v>610778958713</v>
      </c>
    </row>
    <row r="12" spans="1:20" ht="21.75" customHeight="1" x14ac:dyDescent="0.2">
      <c r="A12" s="8" t="s">
        <v>139</v>
      </c>
      <c r="E12" s="8" t="s">
        <v>141</v>
      </c>
      <c r="H12" s="10">
        <v>23</v>
      </c>
      <c r="J12" s="9">
        <v>20936434023</v>
      </c>
      <c r="L12" s="9">
        <v>0</v>
      </c>
      <c r="N12" s="9">
        <v>20936434023</v>
      </c>
      <c r="P12" s="9">
        <v>222494120114</v>
      </c>
      <c r="R12" s="9">
        <v>0</v>
      </c>
      <c r="T12" s="9">
        <v>222494120114</v>
      </c>
    </row>
    <row r="13" spans="1:20" ht="21.75" customHeight="1" x14ac:dyDescent="0.2">
      <c r="A13" s="8" t="s">
        <v>136</v>
      </c>
      <c r="E13" s="8" t="s">
        <v>138</v>
      </c>
      <c r="H13" s="10">
        <v>23</v>
      </c>
      <c r="J13" s="9">
        <v>16099981115</v>
      </c>
      <c r="L13" s="9">
        <v>0</v>
      </c>
      <c r="N13" s="9">
        <v>16099981115</v>
      </c>
      <c r="P13" s="9">
        <v>41547895137</v>
      </c>
      <c r="R13" s="9">
        <v>0</v>
      </c>
      <c r="T13" s="9">
        <v>41547895137</v>
      </c>
    </row>
    <row r="14" spans="1:20" ht="21.75" customHeight="1" x14ac:dyDescent="0.2">
      <c r="A14" s="8" t="s">
        <v>119</v>
      </c>
      <c r="E14" s="8" t="s">
        <v>121</v>
      </c>
      <c r="H14" s="10">
        <v>23</v>
      </c>
      <c r="J14" s="9">
        <v>27776856400</v>
      </c>
      <c r="L14" s="9">
        <v>0</v>
      </c>
      <c r="N14" s="9">
        <v>27776856400</v>
      </c>
      <c r="P14" s="9">
        <v>124829711449</v>
      </c>
      <c r="R14" s="9">
        <v>0</v>
      </c>
      <c r="T14" s="9">
        <v>124829711449</v>
      </c>
    </row>
    <row r="15" spans="1:20" ht="21.75" customHeight="1" x14ac:dyDescent="0.2">
      <c r="A15" s="8" t="s">
        <v>131</v>
      </c>
      <c r="E15" s="8" t="s">
        <v>133</v>
      </c>
      <c r="H15" s="10">
        <v>23</v>
      </c>
      <c r="J15" s="9">
        <v>2444063480</v>
      </c>
      <c r="L15" s="9">
        <v>0</v>
      </c>
      <c r="N15" s="9">
        <v>2444063480</v>
      </c>
      <c r="P15" s="9">
        <v>29479621880</v>
      </c>
      <c r="R15" s="9">
        <v>0</v>
      </c>
      <c r="T15" s="9">
        <v>29479621880</v>
      </c>
    </row>
    <row r="16" spans="1:20" ht="21.75" customHeight="1" x14ac:dyDescent="0.2">
      <c r="A16" s="8" t="s">
        <v>134</v>
      </c>
      <c r="E16" s="8" t="s">
        <v>135</v>
      </c>
      <c r="H16" s="10">
        <v>23</v>
      </c>
      <c r="J16" s="9">
        <v>10470030480</v>
      </c>
      <c r="L16" s="9">
        <v>0</v>
      </c>
      <c r="N16" s="9">
        <v>10470030480</v>
      </c>
      <c r="P16" s="9">
        <v>71217389668</v>
      </c>
      <c r="R16" s="9">
        <v>0</v>
      </c>
      <c r="T16" s="9">
        <v>71217389668</v>
      </c>
    </row>
    <row r="17" spans="1:20" ht="21.75" customHeight="1" x14ac:dyDescent="0.2">
      <c r="A17" s="8" t="s">
        <v>125</v>
      </c>
      <c r="E17" s="8" t="s">
        <v>127</v>
      </c>
      <c r="H17" s="10">
        <v>23</v>
      </c>
      <c r="J17" s="9">
        <v>6884054814</v>
      </c>
      <c r="L17" s="9">
        <v>0</v>
      </c>
      <c r="N17" s="9">
        <v>6884054814</v>
      </c>
      <c r="P17" s="9">
        <v>18740389473</v>
      </c>
      <c r="R17" s="9">
        <v>0</v>
      </c>
      <c r="T17" s="9">
        <v>18740389473</v>
      </c>
    </row>
    <row r="18" spans="1:20" ht="21.75" customHeight="1" x14ac:dyDescent="0.2">
      <c r="A18" s="8" t="s">
        <v>128</v>
      </c>
      <c r="E18" s="8" t="s">
        <v>130</v>
      </c>
      <c r="H18" s="10">
        <v>23</v>
      </c>
      <c r="J18" s="9">
        <v>3677476831</v>
      </c>
      <c r="L18" s="9">
        <v>0</v>
      </c>
      <c r="N18" s="9">
        <v>3677476831</v>
      </c>
      <c r="P18" s="9">
        <v>34617554685</v>
      </c>
      <c r="R18" s="9">
        <v>0</v>
      </c>
      <c r="T18" s="9">
        <v>34617554685</v>
      </c>
    </row>
    <row r="19" spans="1:20" ht="21.75" customHeight="1" x14ac:dyDescent="0.2">
      <c r="A19" s="8" t="s">
        <v>213</v>
      </c>
      <c r="E19" s="8" t="s">
        <v>251</v>
      </c>
      <c r="H19" s="10">
        <v>20.5</v>
      </c>
      <c r="J19" s="9">
        <v>0</v>
      </c>
      <c r="L19" s="9">
        <v>0</v>
      </c>
      <c r="N19" s="9">
        <v>0</v>
      </c>
      <c r="P19" s="9">
        <v>28033563883</v>
      </c>
      <c r="R19" s="9">
        <v>0</v>
      </c>
      <c r="T19" s="9">
        <v>28033563883</v>
      </c>
    </row>
    <row r="20" spans="1:20" ht="21.75" customHeight="1" x14ac:dyDescent="0.2">
      <c r="A20" s="8" t="s">
        <v>116</v>
      </c>
      <c r="E20" s="8" t="s">
        <v>118</v>
      </c>
      <c r="H20" s="10">
        <v>23</v>
      </c>
      <c r="J20" s="9">
        <v>13008356569</v>
      </c>
      <c r="L20" s="9">
        <v>0</v>
      </c>
      <c r="N20" s="9">
        <v>13008356569</v>
      </c>
      <c r="P20" s="9">
        <v>130685791368</v>
      </c>
      <c r="R20" s="9">
        <v>0</v>
      </c>
      <c r="T20" s="9">
        <v>130685791368</v>
      </c>
    </row>
    <row r="21" spans="1:20" ht="21.75" customHeight="1" x14ac:dyDescent="0.2">
      <c r="A21" s="8" t="s">
        <v>122</v>
      </c>
      <c r="E21" s="8" t="s">
        <v>124</v>
      </c>
      <c r="H21" s="10">
        <v>18</v>
      </c>
      <c r="J21" s="9">
        <v>22852820823</v>
      </c>
      <c r="L21" s="9">
        <v>0</v>
      </c>
      <c r="N21" s="9">
        <v>22852820823</v>
      </c>
      <c r="P21" s="9">
        <v>71220129146</v>
      </c>
      <c r="R21" s="9">
        <v>0</v>
      </c>
      <c r="T21" s="9">
        <v>71220129146</v>
      </c>
    </row>
    <row r="22" spans="1:20" ht="21.75" customHeight="1" x14ac:dyDescent="0.2">
      <c r="A22" s="8" t="s">
        <v>214</v>
      </c>
      <c r="E22" s="8" t="s">
        <v>252</v>
      </c>
      <c r="H22" s="10">
        <v>18</v>
      </c>
      <c r="J22" s="9">
        <v>0</v>
      </c>
      <c r="L22" s="9">
        <v>0</v>
      </c>
      <c r="N22" s="9">
        <v>0</v>
      </c>
      <c r="P22" s="9">
        <v>21803315926</v>
      </c>
      <c r="R22" s="9">
        <v>0</v>
      </c>
      <c r="T22" s="9">
        <v>21803315926</v>
      </c>
    </row>
    <row r="23" spans="1:20" ht="21.75" customHeight="1" x14ac:dyDescent="0.2">
      <c r="A23" s="8" t="s">
        <v>103</v>
      </c>
      <c r="E23" s="8" t="s">
        <v>106</v>
      </c>
      <c r="H23" s="10">
        <v>19</v>
      </c>
      <c r="J23" s="9">
        <v>178385241662</v>
      </c>
      <c r="L23" s="9">
        <v>0</v>
      </c>
      <c r="N23" s="9">
        <v>178385241662</v>
      </c>
      <c r="P23" s="9">
        <v>876689371835</v>
      </c>
      <c r="R23" s="9">
        <v>0</v>
      </c>
      <c r="T23" s="9">
        <v>876689371835</v>
      </c>
    </row>
    <row r="24" spans="1:20" ht="21.75" customHeight="1" x14ac:dyDescent="0.2">
      <c r="A24" s="8" t="s">
        <v>113</v>
      </c>
      <c r="E24" s="8" t="s">
        <v>115</v>
      </c>
      <c r="H24" s="10">
        <v>19</v>
      </c>
      <c r="J24" s="9">
        <v>54030964956</v>
      </c>
      <c r="L24" s="9">
        <v>0</v>
      </c>
      <c r="N24" s="9">
        <v>54030964956</v>
      </c>
      <c r="P24" s="9">
        <v>206764023210</v>
      </c>
      <c r="R24" s="9">
        <v>0</v>
      </c>
      <c r="T24" s="9">
        <v>206764023210</v>
      </c>
    </row>
    <row r="25" spans="1:20" ht="21.75" customHeight="1" x14ac:dyDescent="0.2">
      <c r="A25" s="8" t="s">
        <v>110</v>
      </c>
      <c r="E25" s="8" t="s">
        <v>112</v>
      </c>
      <c r="H25" s="10">
        <v>19</v>
      </c>
      <c r="J25" s="9">
        <v>62886011785</v>
      </c>
      <c r="L25" s="9">
        <v>0</v>
      </c>
      <c r="N25" s="9">
        <v>62886011785</v>
      </c>
      <c r="P25" s="9">
        <v>253800288643</v>
      </c>
      <c r="R25" s="9">
        <v>0</v>
      </c>
      <c r="T25" s="9">
        <v>253800288643</v>
      </c>
    </row>
    <row r="26" spans="1:20" ht="21.75" customHeight="1" x14ac:dyDescent="0.2">
      <c r="A26" s="11" t="s">
        <v>273</v>
      </c>
      <c r="E26" s="8"/>
      <c r="H26" s="10"/>
      <c r="J26" s="9">
        <v>3706673400</v>
      </c>
      <c r="L26" s="9">
        <v>0</v>
      </c>
      <c r="N26" s="9">
        <f>J26-L26</f>
        <v>3706673400</v>
      </c>
      <c r="P26" s="9">
        <v>8896016160</v>
      </c>
      <c r="R26" s="9">
        <v>0</v>
      </c>
      <c r="T26" s="9">
        <f>P26-R26</f>
        <v>8896016160</v>
      </c>
    </row>
    <row r="27" spans="1:20" ht="21.75" customHeight="1" thickBot="1" x14ac:dyDescent="0.25">
      <c r="A27" s="14" t="s">
        <v>61</v>
      </c>
      <c r="C27" s="15"/>
      <c r="E27" s="15"/>
      <c r="H27" s="15"/>
      <c r="J27" s="15">
        <f>SUM(J8:J26)</f>
        <v>576809803494</v>
      </c>
      <c r="L27" s="15">
        <v>0</v>
      </c>
      <c r="N27" s="15">
        <f>SUM(N8:N26)</f>
        <v>576809803494</v>
      </c>
      <c r="P27" s="15">
        <f>SUM(P8:P26)</f>
        <v>3353075340088</v>
      </c>
      <c r="R27" s="15">
        <v>0</v>
      </c>
      <c r="T27" s="20">
        <f>SUM(T8:T26)</f>
        <v>3353075340088</v>
      </c>
    </row>
    <row r="28" spans="1:20" ht="13.5" thickTop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view="pageBreakPreview" zoomScaleNormal="100" zoomScaleSheetLayoutView="100" workbookViewId="0">
      <selection activeCell="A15" sqref="A15"/>
    </sheetView>
  </sheetViews>
  <sheetFormatPr defaultRowHeight="12.75" x14ac:dyDescent="0.2"/>
  <cols>
    <col min="1" max="1" width="39" customWidth="1"/>
    <col min="2" max="2" width="1.28515625" customWidth="1"/>
    <col min="3" max="3" width="16.85546875" bestFit="1" customWidth="1"/>
    <col min="4" max="4" width="1.28515625" customWidth="1"/>
    <col min="5" max="5" width="13.7109375" bestFit="1" customWidth="1"/>
    <col min="6" max="6" width="1.28515625" customWidth="1"/>
    <col min="7" max="7" width="18.42578125" bestFit="1" customWidth="1"/>
    <col min="8" max="8" width="1.28515625" customWidth="1"/>
    <col min="9" max="9" width="18.42578125" bestFit="1" customWidth="1"/>
    <col min="10" max="10" width="1.28515625" customWidth="1"/>
    <col min="11" max="11" width="14.140625" bestFit="1" customWidth="1"/>
    <col min="12" max="12" width="1.28515625" customWidth="1"/>
    <col min="13" max="13" width="20.28515625" bestFit="1" customWidth="1"/>
    <col min="14" max="14" width="0.28515625" customWidth="1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/>
    <row r="5" spans="1:13" ht="14.45" customHeight="1" x14ac:dyDescent="0.2">
      <c r="A5" s="89" t="s">
        <v>253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>
      <c r="A6" s="90" t="s">
        <v>178</v>
      </c>
      <c r="C6" s="90" t="s">
        <v>194</v>
      </c>
      <c r="D6" s="90"/>
      <c r="E6" s="90"/>
      <c r="F6" s="90"/>
      <c r="G6" s="90"/>
      <c r="I6" s="90" t="s">
        <v>195</v>
      </c>
      <c r="J6" s="90"/>
      <c r="K6" s="90"/>
      <c r="L6" s="90"/>
      <c r="M6" s="90"/>
    </row>
    <row r="7" spans="1:13" ht="29.1" customHeight="1" x14ac:dyDescent="0.2">
      <c r="A7" s="90"/>
      <c r="C7" s="18" t="s">
        <v>249</v>
      </c>
      <c r="D7" s="3"/>
      <c r="E7" s="18" t="s">
        <v>237</v>
      </c>
      <c r="F7" s="3"/>
      <c r="G7" s="18" t="s">
        <v>250</v>
      </c>
      <c r="I7" s="18" t="s">
        <v>249</v>
      </c>
      <c r="J7" s="3"/>
      <c r="K7" s="18" t="s">
        <v>237</v>
      </c>
      <c r="L7" s="3"/>
      <c r="M7" s="18" t="s">
        <v>250</v>
      </c>
    </row>
    <row r="8" spans="1:13" ht="21.75" customHeight="1" x14ac:dyDescent="0.2">
      <c r="A8" s="5" t="s">
        <v>264</v>
      </c>
      <c r="C8" s="31">
        <v>19832068110</v>
      </c>
      <c r="D8" s="32"/>
      <c r="E8" s="31">
        <v>0</v>
      </c>
      <c r="F8" s="32"/>
      <c r="G8" s="31">
        <v>19832068110</v>
      </c>
      <c r="H8" s="32"/>
      <c r="I8" s="31">
        <v>168899168182</v>
      </c>
      <c r="J8" s="32"/>
      <c r="K8" s="31">
        <v>31598100</v>
      </c>
      <c r="L8" s="32"/>
      <c r="M8" s="31">
        <v>168867570082</v>
      </c>
    </row>
    <row r="9" spans="1:13" ht="21.75" customHeight="1" x14ac:dyDescent="0.2">
      <c r="A9" s="8" t="s">
        <v>303</v>
      </c>
      <c r="C9" s="33">
        <v>0</v>
      </c>
      <c r="D9" s="32"/>
      <c r="E9" s="33">
        <v>0</v>
      </c>
      <c r="F9" s="32"/>
      <c r="G9" s="33">
        <v>0</v>
      </c>
      <c r="H9" s="32"/>
      <c r="I9" s="33">
        <v>4794</v>
      </c>
      <c r="J9" s="32"/>
      <c r="K9" s="33">
        <v>0</v>
      </c>
      <c r="L9" s="32"/>
      <c r="M9" s="33">
        <v>4794</v>
      </c>
    </row>
    <row r="10" spans="1:13" ht="21.75" customHeight="1" x14ac:dyDescent="0.2">
      <c r="A10" s="8" t="s">
        <v>304</v>
      </c>
      <c r="C10" s="33">
        <v>96184387820</v>
      </c>
      <c r="D10" s="32"/>
      <c r="E10" s="33">
        <v>-138424355</v>
      </c>
      <c r="F10" s="32"/>
      <c r="G10" s="33">
        <v>96322812175</v>
      </c>
      <c r="H10" s="32"/>
      <c r="I10" s="33">
        <v>466942481749</v>
      </c>
      <c r="J10" s="32"/>
      <c r="K10" s="33">
        <v>373083743</v>
      </c>
      <c r="L10" s="32"/>
      <c r="M10" s="33">
        <v>466569398006</v>
      </c>
    </row>
    <row r="11" spans="1:13" ht="21.75" customHeight="1" x14ac:dyDescent="0.2">
      <c r="A11" s="8" t="s">
        <v>305</v>
      </c>
      <c r="C11" s="33">
        <v>0</v>
      </c>
      <c r="D11" s="32"/>
      <c r="E11" s="33">
        <v>0</v>
      </c>
      <c r="F11" s="32"/>
      <c r="G11" s="33">
        <v>0</v>
      </c>
      <c r="H11" s="32"/>
      <c r="I11" s="33">
        <v>359589</v>
      </c>
      <c r="J11" s="32"/>
      <c r="K11" s="33">
        <v>0</v>
      </c>
      <c r="L11" s="32"/>
      <c r="M11" s="33">
        <v>359589</v>
      </c>
    </row>
    <row r="12" spans="1:13" ht="21.75" customHeight="1" x14ac:dyDescent="0.2">
      <c r="A12" s="8" t="s">
        <v>306</v>
      </c>
      <c r="C12" s="33">
        <v>69845</v>
      </c>
      <c r="D12" s="32"/>
      <c r="E12" s="33">
        <v>0</v>
      </c>
      <c r="F12" s="32"/>
      <c r="G12" s="33">
        <v>69845</v>
      </c>
      <c r="H12" s="32"/>
      <c r="I12" s="33">
        <v>841790</v>
      </c>
      <c r="J12" s="32"/>
      <c r="K12" s="33">
        <v>0</v>
      </c>
      <c r="L12" s="32"/>
      <c r="M12" s="33">
        <v>841790</v>
      </c>
    </row>
    <row r="13" spans="1:13" ht="21.75" customHeight="1" x14ac:dyDescent="0.2">
      <c r="A13" s="8" t="s">
        <v>307</v>
      </c>
      <c r="C13" s="33">
        <v>12046151338</v>
      </c>
      <c r="D13" s="32"/>
      <c r="E13" s="33">
        <v>9932434</v>
      </c>
      <c r="F13" s="32"/>
      <c r="G13" s="33">
        <v>12036218904</v>
      </c>
      <c r="H13" s="32"/>
      <c r="I13" s="33">
        <v>15566556854</v>
      </c>
      <c r="J13" s="32"/>
      <c r="K13" s="33">
        <v>9932434</v>
      </c>
      <c r="L13" s="32"/>
      <c r="M13" s="33">
        <v>15556624420</v>
      </c>
    </row>
    <row r="14" spans="1:13" ht="21.75" customHeight="1" x14ac:dyDescent="0.2">
      <c r="A14" s="8" t="s">
        <v>268</v>
      </c>
      <c r="C14" s="33">
        <v>171598</v>
      </c>
      <c r="D14" s="32"/>
      <c r="E14" s="33">
        <v>0</v>
      </c>
      <c r="F14" s="32"/>
      <c r="G14" s="33">
        <v>171598</v>
      </c>
      <c r="H14" s="32"/>
      <c r="I14" s="33">
        <v>8937958</v>
      </c>
      <c r="J14" s="32"/>
      <c r="K14" s="33">
        <v>0</v>
      </c>
      <c r="L14" s="32"/>
      <c r="M14" s="33">
        <v>8937958</v>
      </c>
    </row>
    <row r="15" spans="1:13" ht="21.75" customHeight="1" x14ac:dyDescent="0.2">
      <c r="A15" s="8" t="s">
        <v>308</v>
      </c>
      <c r="C15" s="33">
        <v>103084662566</v>
      </c>
      <c r="D15" s="32"/>
      <c r="E15" s="33">
        <v>51803916</v>
      </c>
      <c r="F15" s="32"/>
      <c r="G15" s="33">
        <v>103032858650</v>
      </c>
      <c r="H15" s="32"/>
      <c r="I15" s="33">
        <v>457784420943</v>
      </c>
      <c r="J15" s="32"/>
      <c r="K15" s="33">
        <v>538164935</v>
      </c>
      <c r="L15" s="32"/>
      <c r="M15" s="33">
        <v>457246256008</v>
      </c>
    </row>
    <row r="16" spans="1:13" ht="21.75" customHeight="1" x14ac:dyDescent="0.2">
      <c r="A16" s="8" t="s">
        <v>309</v>
      </c>
      <c r="C16" s="33">
        <v>53961659934</v>
      </c>
      <c r="D16" s="32"/>
      <c r="E16" s="33">
        <v>-181985932</v>
      </c>
      <c r="F16" s="32"/>
      <c r="G16" s="33">
        <v>54143645866</v>
      </c>
      <c r="H16" s="32"/>
      <c r="I16" s="33">
        <v>224771693873</v>
      </c>
      <c r="J16" s="32"/>
      <c r="K16" s="33">
        <v>263897093</v>
      </c>
      <c r="L16" s="32"/>
      <c r="M16" s="33">
        <v>224507796780</v>
      </c>
    </row>
    <row r="17" spans="1:13" ht="21.75" customHeight="1" thickBot="1" x14ac:dyDescent="0.25">
      <c r="A17" s="14" t="s">
        <v>61</v>
      </c>
      <c r="C17" s="35">
        <f>SUM(C8:C16)</f>
        <v>285109171211</v>
      </c>
      <c r="D17" s="32"/>
      <c r="E17" s="35">
        <f>SUM(E8:E16)</f>
        <v>-258673937</v>
      </c>
      <c r="F17" s="32"/>
      <c r="G17" s="36">
        <f>SUM(G8:G16)</f>
        <v>285367845148</v>
      </c>
      <c r="H17" s="32"/>
      <c r="I17" s="35">
        <f>SUM(I8:I16)</f>
        <v>1333974465732</v>
      </c>
      <c r="J17" s="32"/>
      <c r="K17" s="35">
        <f>SUM(K8:K16)</f>
        <v>1216676305</v>
      </c>
      <c r="L17" s="32"/>
      <c r="M17" s="36">
        <f>SUM(M8:M16)</f>
        <v>1332757789427</v>
      </c>
    </row>
    <row r="18" spans="1:13" ht="13.5" thickTop="1" x14ac:dyDescent="0.2"/>
  </sheetData>
  <autoFilter ref="A6:M17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5"/>
  <sheetViews>
    <sheetView rightToLeft="1" view="pageBreakPreview" topLeftCell="A16" zoomScaleNormal="100" zoomScaleSheetLayoutView="100" workbookViewId="0">
      <selection activeCell="A26" sqref="A26:XFD33"/>
    </sheetView>
  </sheetViews>
  <sheetFormatPr defaultRowHeight="12.75" x14ac:dyDescent="0.2"/>
  <cols>
    <col min="1" max="1" width="28" bestFit="1" customWidth="1"/>
    <col min="2" max="2" width="1.28515625" customWidth="1"/>
    <col min="3" max="3" width="9" bestFit="1" customWidth="1"/>
    <col min="4" max="4" width="1.28515625" customWidth="1"/>
    <col min="5" max="5" width="16.85546875" bestFit="1" customWidth="1"/>
    <col min="6" max="6" width="1.28515625" customWidth="1"/>
    <col min="7" max="7" width="16.85546875" bestFit="1" customWidth="1"/>
    <col min="8" max="8" width="1.28515625" customWidth="1"/>
    <col min="9" max="9" width="22" bestFit="1" customWidth="1"/>
    <col min="10" max="10" width="1.28515625" customWidth="1"/>
    <col min="11" max="11" width="11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17.2851562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89" t="s">
        <v>254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A6" s="90" t="s">
        <v>178</v>
      </c>
      <c r="C6" s="90" t="s">
        <v>194</v>
      </c>
      <c r="D6" s="90"/>
      <c r="E6" s="90"/>
      <c r="F6" s="90"/>
      <c r="G6" s="90"/>
      <c r="H6" s="90"/>
      <c r="I6" s="90"/>
      <c r="K6" s="90" t="s">
        <v>195</v>
      </c>
      <c r="L6" s="90"/>
      <c r="M6" s="90"/>
      <c r="N6" s="90"/>
      <c r="O6" s="90"/>
      <c r="P6" s="90"/>
      <c r="Q6" s="90"/>
      <c r="R6" s="90"/>
    </row>
    <row r="7" spans="1:18" ht="42.75" customHeight="1" x14ac:dyDescent="0.2">
      <c r="A7" s="90"/>
      <c r="C7" s="18" t="s">
        <v>13</v>
      </c>
      <c r="D7" s="3"/>
      <c r="E7" s="18" t="s">
        <v>255</v>
      </c>
      <c r="F7" s="3"/>
      <c r="G7" s="18" t="s">
        <v>256</v>
      </c>
      <c r="H7" s="3"/>
      <c r="I7" s="18" t="s">
        <v>257</v>
      </c>
      <c r="K7" s="18" t="s">
        <v>13</v>
      </c>
      <c r="L7" s="3"/>
      <c r="M7" s="18" t="s">
        <v>255</v>
      </c>
      <c r="N7" s="3"/>
      <c r="O7" s="18" t="s">
        <v>256</v>
      </c>
      <c r="P7" s="3"/>
      <c r="Q7" s="98" t="s">
        <v>257</v>
      </c>
      <c r="R7" s="98"/>
    </row>
    <row r="8" spans="1:18" ht="21.75" customHeight="1" x14ac:dyDescent="0.2">
      <c r="A8" s="5" t="s">
        <v>21</v>
      </c>
      <c r="C8" s="50">
        <v>260000</v>
      </c>
      <c r="D8" s="51"/>
      <c r="E8" s="50">
        <v>609630873</v>
      </c>
      <c r="F8" s="51"/>
      <c r="G8" s="50">
        <v>611998689</v>
      </c>
      <c r="H8" s="51"/>
      <c r="I8" s="50">
        <v>-2367816</v>
      </c>
      <c r="J8" s="51"/>
      <c r="K8" s="50">
        <v>260000</v>
      </c>
      <c r="L8" s="51"/>
      <c r="M8" s="50">
        <v>609630873</v>
      </c>
      <c r="N8" s="51"/>
      <c r="O8" s="50">
        <v>611998689</v>
      </c>
      <c r="P8" s="51"/>
      <c r="Q8" s="120">
        <v>-2367816</v>
      </c>
      <c r="R8" s="120"/>
    </row>
    <row r="9" spans="1:18" ht="21.75" customHeight="1" x14ac:dyDescent="0.2">
      <c r="A9" s="8" t="s">
        <v>51</v>
      </c>
      <c r="C9" s="52">
        <v>257000</v>
      </c>
      <c r="D9" s="51"/>
      <c r="E9" s="52">
        <v>4721509335</v>
      </c>
      <c r="F9" s="51"/>
      <c r="G9" s="52">
        <v>4251711881</v>
      </c>
      <c r="H9" s="51"/>
      <c r="I9" s="52">
        <v>469797454</v>
      </c>
      <c r="J9" s="51"/>
      <c r="K9" s="52">
        <v>257000</v>
      </c>
      <c r="L9" s="51"/>
      <c r="M9" s="52">
        <v>4721509335</v>
      </c>
      <c r="N9" s="51"/>
      <c r="O9" s="52">
        <v>4251711881</v>
      </c>
      <c r="P9" s="51"/>
      <c r="Q9" s="121">
        <v>469797454</v>
      </c>
      <c r="R9" s="121"/>
    </row>
    <row r="10" spans="1:18" ht="21.75" customHeight="1" x14ac:dyDescent="0.2">
      <c r="A10" s="8" t="s">
        <v>20</v>
      </c>
      <c r="C10" s="52">
        <v>0</v>
      </c>
      <c r="D10" s="51"/>
      <c r="E10" s="52">
        <v>0</v>
      </c>
      <c r="F10" s="51"/>
      <c r="G10" s="52">
        <v>0</v>
      </c>
      <c r="H10" s="51"/>
      <c r="I10" s="52">
        <v>0</v>
      </c>
      <c r="J10" s="51"/>
      <c r="K10" s="52">
        <v>2</v>
      </c>
      <c r="L10" s="51"/>
      <c r="M10" s="52">
        <v>2</v>
      </c>
      <c r="N10" s="51"/>
      <c r="O10" s="52">
        <v>5179</v>
      </c>
      <c r="P10" s="51"/>
      <c r="Q10" s="121">
        <v>-5177</v>
      </c>
      <c r="R10" s="121"/>
    </row>
    <row r="11" spans="1:18" ht="21.75" customHeight="1" x14ac:dyDescent="0.2">
      <c r="A11" s="8" t="s">
        <v>24</v>
      </c>
      <c r="C11" s="52">
        <v>0</v>
      </c>
      <c r="D11" s="51"/>
      <c r="E11" s="52">
        <v>0</v>
      </c>
      <c r="F11" s="51"/>
      <c r="G11" s="52">
        <v>0</v>
      </c>
      <c r="H11" s="51"/>
      <c r="I11" s="52">
        <v>0</v>
      </c>
      <c r="J11" s="51"/>
      <c r="K11" s="52">
        <v>562000</v>
      </c>
      <c r="L11" s="51"/>
      <c r="M11" s="52">
        <v>5777968527</v>
      </c>
      <c r="N11" s="51"/>
      <c r="O11" s="52">
        <v>4942777974</v>
      </c>
      <c r="P11" s="51"/>
      <c r="Q11" s="121">
        <v>835190553</v>
      </c>
      <c r="R11" s="121"/>
    </row>
    <row r="12" spans="1:18" ht="21.75" customHeight="1" x14ac:dyDescent="0.2">
      <c r="A12" s="8" t="s">
        <v>200</v>
      </c>
      <c r="C12" s="52">
        <v>0</v>
      </c>
      <c r="D12" s="51"/>
      <c r="E12" s="52">
        <v>0</v>
      </c>
      <c r="F12" s="51"/>
      <c r="G12" s="52">
        <v>0</v>
      </c>
      <c r="H12" s="51"/>
      <c r="I12" s="52">
        <v>0</v>
      </c>
      <c r="J12" s="51"/>
      <c r="K12" s="52">
        <v>50</v>
      </c>
      <c r="L12" s="51"/>
      <c r="M12" s="52">
        <v>251458</v>
      </c>
      <c r="N12" s="51"/>
      <c r="O12" s="52">
        <v>213770</v>
      </c>
      <c r="P12" s="51"/>
      <c r="Q12" s="121">
        <v>37688</v>
      </c>
      <c r="R12" s="121"/>
    </row>
    <row r="13" spans="1:18" ht="21.75" customHeight="1" x14ac:dyDescent="0.2">
      <c r="A13" s="8" t="s">
        <v>22</v>
      </c>
      <c r="C13" s="52">
        <v>0</v>
      </c>
      <c r="D13" s="51"/>
      <c r="E13" s="52">
        <v>0</v>
      </c>
      <c r="F13" s="51"/>
      <c r="G13" s="52">
        <v>0</v>
      </c>
      <c r="H13" s="51"/>
      <c r="I13" s="52">
        <v>0</v>
      </c>
      <c r="J13" s="51"/>
      <c r="K13" s="52">
        <v>10</v>
      </c>
      <c r="L13" s="51"/>
      <c r="M13" s="52">
        <v>10</v>
      </c>
      <c r="N13" s="51"/>
      <c r="O13" s="52">
        <v>34444</v>
      </c>
      <c r="P13" s="51"/>
      <c r="Q13" s="121">
        <v>-34434</v>
      </c>
      <c r="R13" s="121"/>
    </row>
    <row r="14" spans="1:18" ht="21.75" customHeight="1" x14ac:dyDescent="0.2">
      <c r="A14" s="8" t="s">
        <v>48</v>
      </c>
      <c r="C14" s="52">
        <v>0</v>
      </c>
      <c r="D14" s="51"/>
      <c r="E14" s="52">
        <v>0</v>
      </c>
      <c r="F14" s="51"/>
      <c r="G14" s="52">
        <v>0</v>
      </c>
      <c r="H14" s="51"/>
      <c r="I14" s="52">
        <v>0</v>
      </c>
      <c r="J14" s="51"/>
      <c r="K14" s="52">
        <v>1</v>
      </c>
      <c r="L14" s="51"/>
      <c r="M14" s="52">
        <v>1</v>
      </c>
      <c r="N14" s="51"/>
      <c r="O14" s="52">
        <v>2025</v>
      </c>
      <c r="P14" s="51"/>
      <c r="Q14" s="121">
        <v>-2024</v>
      </c>
      <c r="R14" s="121"/>
    </row>
    <row r="15" spans="1:18" ht="21.75" customHeight="1" x14ac:dyDescent="0.2">
      <c r="A15" s="8" t="s">
        <v>201</v>
      </c>
      <c r="C15" s="52">
        <v>0</v>
      </c>
      <c r="D15" s="51"/>
      <c r="E15" s="52">
        <v>0</v>
      </c>
      <c r="F15" s="51"/>
      <c r="G15" s="52">
        <v>0</v>
      </c>
      <c r="H15" s="51"/>
      <c r="I15" s="52">
        <v>0</v>
      </c>
      <c r="J15" s="51"/>
      <c r="K15" s="52">
        <v>136516</v>
      </c>
      <c r="L15" s="51"/>
      <c r="M15" s="52">
        <v>79786397</v>
      </c>
      <c r="N15" s="51"/>
      <c r="O15" s="52">
        <v>105936416</v>
      </c>
      <c r="P15" s="51"/>
      <c r="Q15" s="121">
        <v>-26150019</v>
      </c>
      <c r="R15" s="121"/>
    </row>
    <row r="16" spans="1:18" ht="21.75" customHeight="1" x14ac:dyDescent="0.2">
      <c r="A16" s="8" t="s">
        <v>202</v>
      </c>
      <c r="C16" s="52">
        <v>0</v>
      </c>
      <c r="D16" s="51"/>
      <c r="E16" s="52">
        <v>0</v>
      </c>
      <c r="F16" s="51"/>
      <c r="G16" s="52">
        <v>0</v>
      </c>
      <c r="H16" s="51"/>
      <c r="I16" s="52">
        <v>0</v>
      </c>
      <c r="J16" s="51"/>
      <c r="K16" s="52">
        <v>2000000</v>
      </c>
      <c r="L16" s="51"/>
      <c r="M16" s="52">
        <v>10586650752</v>
      </c>
      <c r="N16" s="51"/>
      <c r="O16" s="52">
        <v>7151195700</v>
      </c>
      <c r="P16" s="51"/>
      <c r="Q16" s="121">
        <v>3435455052</v>
      </c>
      <c r="R16" s="121"/>
    </row>
    <row r="17" spans="1:18" ht="21.75" customHeight="1" x14ac:dyDescent="0.2">
      <c r="A17" s="8" t="s">
        <v>203</v>
      </c>
      <c r="C17" s="52">
        <v>0</v>
      </c>
      <c r="D17" s="51"/>
      <c r="E17" s="52">
        <v>0</v>
      </c>
      <c r="F17" s="51"/>
      <c r="G17" s="52">
        <v>0</v>
      </c>
      <c r="H17" s="51"/>
      <c r="I17" s="52">
        <v>0</v>
      </c>
      <c r="J17" s="51"/>
      <c r="K17" s="52">
        <v>1500000</v>
      </c>
      <c r="L17" s="51"/>
      <c r="M17" s="52">
        <v>5259021579</v>
      </c>
      <c r="N17" s="51"/>
      <c r="O17" s="52">
        <v>4739799834</v>
      </c>
      <c r="P17" s="51"/>
      <c r="Q17" s="121">
        <v>519221745</v>
      </c>
      <c r="R17" s="121"/>
    </row>
    <row r="18" spans="1:18" ht="21.75" customHeight="1" x14ac:dyDescent="0.2">
      <c r="A18" s="8" t="s">
        <v>204</v>
      </c>
      <c r="C18" s="52">
        <v>0</v>
      </c>
      <c r="D18" s="51"/>
      <c r="E18" s="52">
        <v>0</v>
      </c>
      <c r="F18" s="51"/>
      <c r="G18" s="52">
        <v>0</v>
      </c>
      <c r="H18" s="51"/>
      <c r="I18" s="52">
        <v>0</v>
      </c>
      <c r="J18" s="51"/>
      <c r="K18" s="52">
        <v>6500000</v>
      </c>
      <c r="L18" s="51"/>
      <c r="M18" s="52">
        <v>7881226134</v>
      </c>
      <c r="N18" s="51"/>
      <c r="O18" s="52">
        <v>8067318480</v>
      </c>
      <c r="P18" s="51"/>
      <c r="Q18" s="121">
        <v>-186092346</v>
      </c>
      <c r="R18" s="121"/>
    </row>
    <row r="19" spans="1:18" ht="21.75" customHeight="1" x14ac:dyDescent="0.2">
      <c r="A19" s="8" t="s">
        <v>88</v>
      </c>
      <c r="C19" s="52">
        <v>0</v>
      </c>
      <c r="D19" s="51"/>
      <c r="E19" s="52">
        <v>0</v>
      </c>
      <c r="F19" s="51"/>
      <c r="G19" s="52">
        <v>0</v>
      </c>
      <c r="H19" s="51"/>
      <c r="I19" s="52">
        <v>0</v>
      </c>
      <c r="J19" s="51"/>
      <c r="K19" s="52">
        <v>3220</v>
      </c>
      <c r="L19" s="51"/>
      <c r="M19" s="52">
        <v>119056534380</v>
      </c>
      <c r="N19" s="51"/>
      <c r="O19" s="52">
        <v>98789245120</v>
      </c>
      <c r="P19" s="51"/>
      <c r="Q19" s="121">
        <v>20267289260</v>
      </c>
      <c r="R19" s="121"/>
    </row>
    <row r="20" spans="1:18" ht="21.75" customHeight="1" x14ac:dyDescent="0.2">
      <c r="A20" s="8" t="s">
        <v>205</v>
      </c>
      <c r="C20" s="52">
        <v>0</v>
      </c>
      <c r="D20" s="51"/>
      <c r="E20" s="52">
        <v>0</v>
      </c>
      <c r="F20" s="51"/>
      <c r="G20" s="52">
        <v>0</v>
      </c>
      <c r="H20" s="51"/>
      <c r="I20" s="52">
        <v>0</v>
      </c>
      <c r="J20" s="51"/>
      <c r="K20" s="52">
        <v>3750000</v>
      </c>
      <c r="L20" s="51"/>
      <c r="M20" s="52">
        <v>11889985789</v>
      </c>
      <c r="N20" s="51"/>
      <c r="O20" s="52">
        <v>11995882380</v>
      </c>
      <c r="P20" s="51"/>
      <c r="Q20" s="121">
        <v>-105896591</v>
      </c>
      <c r="R20" s="121"/>
    </row>
    <row r="21" spans="1:18" ht="21.75" customHeight="1" x14ac:dyDescent="0.2">
      <c r="A21" s="8" t="s">
        <v>131</v>
      </c>
      <c r="C21" s="52">
        <v>155000</v>
      </c>
      <c r="D21" s="51"/>
      <c r="E21" s="52">
        <v>155000000000</v>
      </c>
      <c r="F21" s="51"/>
      <c r="G21" s="52">
        <v>145503122778</v>
      </c>
      <c r="H21" s="51"/>
      <c r="I21" s="52">
        <v>9496877222</v>
      </c>
      <c r="J21" s="51"/>
      <c r="K21" s="52">
        <v>155000</v>
      </c>
      <c r="L21" s="51"/>
      <c r="M21" s="52">
        <v>155000000000</v>
      </c>
      <c r="N21" s="51"/>
      <c r="O21" s="52">
        <v>145503122778</v>
      </c>
      <c r="P21" s="51"/>
      <c r="Q21" s="121">
        <v>9496877222</v>
      </c>
      <c r="R21" s="121"/>
    </row>
    <row r="22" spans="1:18" ht="21.75" customHeight="1" x14ac:dyDescent="0.2">
      <c r="A22" s="8" t="s">
        <v>213</v>
      </c>
      <c r="C22" s="52">
        <v>0</v>
      </c>
      <c r="D22" s="51"/>
      <c r="E22" s="52">
        <v>0</v>
      </c>
      <c r="F22" s="51"/>
      <c r="G22" s="52">
        <v>0</v>
      </c>
      <c r="H22" s="51"/>
      <c r="I22" s="52">
        <v>0</v>
      </c>
      <c r="J22" s="51"/>
      <c r="K22" s="52">
        <v>227000</v>
      </c>
      <c r="L22" s="51"/>
      <c r="M22" s="52">
        <v>227000000000</v>
      </c>
      <c r="N22" s="51"/>
      <c r="O22" s="52">
        <v>222789622060</v>
      </c>
      <c r="P22" s="51"/>
      <c r="Q22" s="121">
        <v>4210377940</v>
      </c>
      <c r="R22" s="121"/>
    </row>
    <row r="23" spans="1:18" ht="21.75" customHeight="1" x14ac:dyDescent="0.2">
      <c r="A23" s="8" t="s">
        <v>142</v>
      </c>
      <c r="C23" s="52">
        <v>0</v>
      </c>
      <c r="D23" s="51"/>
      <c r="E23" s="52">
        <v>0</v>
      </c>
      <c r="F23" s="51"/>
      <c r="G23" s="52">
        <v>0</v>
      </c>
      <c r="H23" s="51"/>
      <c r="I23" s="52">
        <v>0</v>
      </c>
      <c r="J23" s="51"/>
      <c r="K23" s="52">
        <v>2940000</v>
      </c>
      <c r="L23" s="51"/>
      <c r="M23" s="52">
        <v>2366431800000</v>
      </c>
      <c r="N23" s="51"/>
      <c r="O23" s="52">
        <v>2511537612786</v>
      </c>
      <c r="P23" s="51"/>
      <c r="Q23" s="121">
        <v>-145105812786</v>
      </c>
      <c r="R23" s="121"/>
    </row>
    <row r="24" spans="1:18" ht="21.75" customHeight="1" x14ac:dyDescent="0.2">
      <c r="A24" s="11" t="s">
        <v>214</v>
      </c>
      <c r="C24" s="53">
        <v>0</v>
      </c>
      <c r="D24" s="51"/>
      <c r="E24" s="53">
        <v>0</v>
      </c>
      <c r="F24" s="51"/>
      <c r="G24" s="53">
        <v>0</v>
      </c>
      <c r="H24" s="51"/>
      <c r="I24" s="53">
        <v>0</v>
      </c>
      <c r="J24" s="51"/>
      <c r="K24" s="53">
        <v>465000</v>
      </c>
      <c r="L24" s="51"/>
      <c r="M24" s="53">
        <v>465000000000</v>
      </c>
      <c r="N24" s="51"/>
      <c r="O24" s="53">
        <v>449071391055</v>
      </c>
      <c r="P24" s="51"/>
      <c r="Q24" s="122">
        <v>15928608945</v>
      </c>
      <c r="R24" s="122"/>
    </row>
    <row r="25" spans="1:18" ht="21.75" customHeight="1" x14ac:dyDescent="0.2">
      <c r="A25" s="14" t="s">
        <v>61</v>
      </c>
      <c r="C25" s="54">
        <f>SUM(C8:C24)</f>
        <v>672000</v>
      </c>
      <c r="D25" s="51"/>
      <c r="E25" s="54">
        <f>SUM(E8:E24)</f>
        <v>160331140208</v>
      </c>
      <c r="F25" s="51"/>
      <c r="G25" s="54">
        <f>SUM(G8:G24)</f>
        <v>150366833348</v>
      </c>
      <c r="H25" s="51"/>
      <c r="I25" s="54">
        <f>SUM(I8:I24)</f>
        <v>9964306860</v>
      </c>
      <c r="J25" s="51"/>
      <c r="K25" s="54">
        <f>SUM(K8:K24)</f>
        <v>18755799</v>
      </c>
      <c r="L25" s="51"/>
      <c r="M25" s="54">
        <f>SUM(M8:M24)</f>
        <v>3379294365237</v>
      </c>
      <c r="N25" s="51"/>
      <c r="O25" s="54">
        <f>SUM(O8:O24)</f>
        <v>3469557870571</v>
      </c>
      <c r="P25" s="51"/>
      <c r="Q25" s="78">
        <f>SUM(Q8:Q24)</f>
        <v>-90263505334</v>
      </c>
      <c r="R25" s="54">
        <f t="shared" ref="R25" si="0">SUM(R8:R24)</f>
        <v>0</v>
      </c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4"/>
  <sheetViews>
    <sheetView rightToLeft="1" tabSelected="1" view="pageBreakPreview" zoomScale="96" zoomScaleNormal="100" zoomScaleSheetLayoutView="96" workbookViewId="0">
      <selection activeCell="I87" sqref="I87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2.85546875" bestFit="1" customWidth="1"/>
    <col min="4" max="4" width="1.28515625" customWidth="1"/>
    <col min="5" max="5" width="19.4257812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2.85546875" bestFit="1" customWidth="1"/>
    <col min="12" max="12" width="1.28515625" customWidth="1"/>
    <col min="13" max="13" width="19.42578125" bestFit="1" customWidth="1"/>
    <col min="14" max="14" width="1.28515625" customWidth="1"/>
    <col min="15" max="15" width="18.8554687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89" t="s">
        <v>258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A6" s="90" t="s">
        <v>178</v>
      </c>
      <c r="C6" s="90" t="s">
        <v>194</v>
      </c>
      <c r="D6" s="90"/>
      <c r="E6" s="90"/>
      <c r="F6" s="90"/>
      <c r="G6" s="90"/>
      <c r="H6" s="90"/>
      <c r="I6" s="90"/>
      <c r="K6" s="90" t="s">
        <v>195</v>
      </c>
      <c r="L6" s="90"/>
      <c r="M6" s="90"/>
      <c r="N6" s="90"/>
      <c r="O6" s="90"/>
      <c r="P6" s="90"/>
      <c r="Q6" s="90"/>
      <c r="R6" s="90"/>
    </row>
    <row r="7" spans="1:18" ht="37.5" customHeight="1" x14ac:dyDescent="0.2">
      <c r="A7" s="90"/>
      <c r="C7" s="18" t="s">
        <v>13</v>
      </c>
      <c r="D7" s="3"/>
      <c r="E7" s="18" t="s">
        <v>15</v>
      </c>
      <c r="F7" s="3"/>
      <c r="G7" s="18" t="s">
        <v>256</v>
      </c>
      <c r="H7" s="3"/>
      <c r="I7" s="18" t="s">
        <v>259</v>
      </c>
      <c r="K7" s="18" t="s">
        <v>13</v>
      </c>
      <c r="L7" s="3"/>
      <c r="M7" s="18" t="s">
        <v>15</v>
      </c>
      <c r="N7" s="3"/>
      <c r="O7" s="18" t="s">
        <v>256</v>
      </c>
      <c r="P7" s="3"/>
      <c r="Q7" s="98" t="s">
        <v>259</v>
      </c>
      <c r="R7" s="98"/>
    </row>
    <row r="8" spans="1:18" ht="21.75" customHeight="1" x14ac:dyDescent="0.2">
      <c r="A8" s="5" t="s">
        <v>20</v>
      </c>
      <c r="C8" s="31">
        <v>6634227</v>
      </c>
      <c r="D8" s="32"/>
      <c r="E8" s="31">
        <v>22678243545</v>
      </c>
      <c r="F8" s="32"/>
      <c r="G8" s="31">
        <v>24422723817</v>
      </c>
      <c r="H8" s="32"/>
      <c r="I8" s="31">
        <v>-1744480271</v>
      </c>
      <c r="J8" s="32"/>
      <c r="K8" s="31">
        <v>6634227</v>
      </c>
      <c r="L8" s="32"/>
      <c r="M8" s="31">
        <v>22678243545</v>
      </c>
      <c r="N8" s="32"/>
      <c r="O8" s="31">
        <v>17179332475</v>
      </c>
      <c r="P8" s="32"/>
      <c r="Q8" s="101">
        <v>5498911070</v>
      </c>
      <c r="R8" s="101"/>
    </row>
    <row r="9" spans="1:18" ht="21.75" customHeight="1" x14ac:dyDescent="0.2">
      <c r="A9" s="8" t="s">
        <v>22</v>
      </c>
      <c r="C9" s="33">
        <v>11</v>
      </c>
      <c r="D9" s="32"/>
      <c r="E9" s="33">
        <v>87647</v>
      </c>
      <c r="F9" s="32"/>
      <c r="G9" s="33">
        <v>68218</v>
      </c>
      <c r="H9" s="32"/>
      <c r="I9" s="33">
        <v>19429</v>
      </c>
      <c r="J9" s="32"/>
      <c r="K9" s="33">
        <v>11</v>
      </c>
      <c r="L9" s="32"/>
      <c r="M9" s="33">
        <v>87647</v>
      </c>
      <c r="N9" s="32"/>
      <c r="O9" s="33">
        <v>37888</v>
      </c>
      <c r="P9" s="32"/>
      <c r="Q9" s="102">
        <v>49759</v>
      </c>
      <c r="R9" s="102"/>
    </row>
    <row r="10" spans="1:18" ht="21.75" customHeight="1" x14ac:dyDescent="0.2">
      <c r="A10" s="8" t="s">
        <v>31</v>
      </c>
      <c r="C10" s="33">
        <v>4500000</v>
      </c>
      <c r="D10" s="32"/>
      <c r="E10" s="33">
        <v>73497438900</v>
      </c>
      <c r="F10" s="32"/>
      <c r="G10" s="33">
        <v>63406053000</v>
      </c>
      <c r="H10" s="32"/>
      <c r="I10" s="33">
        <v>10091385899</v>
      </c>
      <c r="J10" s="32"/>
      <c r="K10" s="33">
        <v>4500000</v>
      </c>
      <c r="L10" s="32"/>
      <c r="M10" s="33">
        <v>73497438900</v>
      </c>
      <c r="N10" s="32"/>
      <c r="O10" s="33">
        <v>51090492742</v>
      </c>
      <c r="P10" s="32"/>
      <c r="Q10" s="102">
        <v>22406946158</v>
      </c>
      <c r="R10" s="102"/>
    </row>
    <row r="11" spans="1:18" ht="21.75" customHeight="1" x14ac:dyDescent="0.2">
      <c r="A11" s="8" t="s">
        <v>52</v>
      </c>
      <c r="C11" s="33">
        <v>32000</v>
      </c>
      <c r="D11" s="32"/>
      <c r="E11" s="33">
        <v>19239877155</v>
      </c>
      <c r="F11" s="32"/>
      <c r="G11" s="33">
        <v>20021194745</v>
      </c>
      <c r="H11" s="32"/>
      <c r="I11" s="33">
        <v>-781317589</v>
      </c>
      <c r="J11" s="32"/>
      <c r="K11" s="33">
        <v>32000</v>
      </c>
      <c r="L11" s="32"/>
      <c r="M11" s="33">
        <v>19239877155</v>
      </c>
      <c r="N11" s="32"/>
      <c r="O11" s="33">
        <v>20021194745</v>
      </c>
      <c r="P11" s="32"/>
      <c r="Q11" s="102">
        <v>-781317589</v>
      </c>
      <c r="R11" s="102"/>
    </row>
    <row r="12" spans="1:18" ht="21.75" customHeight="1" x14ac:dyDescent="0.2">
      <c r="A12" s="8" t="s">
        <v>60</v>
      </c>
      <c r="C12" s="33">
        <v>1000000</v>
      </c>
      <c r="D12" s="32"/>
      <c r="E12" s="33">
        <v>68377325700</v>
      </c>
      <c r="F12" s="32"/>
      <c r="G12" s="33">
        <v>46125150214</v>
      </c>
      <c r="H12" s="32"/>
      <c r="I12" s="33">
        <v>22252175486</v>
      </c>
      <c r="J12" s="32"/>
      <c r="K12" s="33">
        <v>1000000</v>
      </c>
      <c r="L12" s="32"/>
      <c r="M12" s="33">
        <v>68377325700</v>
      </c>
      <c r="N12" s="32"/>
      <c r="O12" s="33">
        <v>46125150214</v>
      </c>
      <c r="P12" s="32"/>
      <c r="Q12" s="102">
        <v>22252175486</v>
      </c>
      <c r="R12" s="102"/>
    </row>
    <row r="13" spans="1:18" ht="21.75" customHeight="1" x14ac:dyDescent="0.2">
      <c r="A13" s="8" t="s">
        <v>19</v>
      </c>
      <c r="C13" s="33">
        <v>56600000</v>
      </c>
      <c r="D13" s="32"/>
      <c r="E13" s="33">
        <v>82558848540</v>
      </c>
      <c r="F13" s="32"/>
      <c r="G13" s="33">
        <v>84154597674</v>
      </c>
      <c r="H13" s="32"/>
      <c r="I13" s="33">
        <v>-1595749134</v>
      </c>
      <c r="J13" s="32"/>
      <c r="K13" s="33">
        <v>56600000</v>
      </c>
      <c r="L13" s="32"/>
      <c r="M13" s="33">
        <v>82558848540</v>
      </c>
      <c r="N13" s="32"/>
      <c r="O13" s="33">
        <v>80067505461</v>
      </c>
      <c r="P13" s="32"/>
      <c r="Q13" s="102">
        <v>2491343078</v>
      </c>
      <c r="R13" s="102"/>
    </row>
    <row r="14" spans="1:18" ht="21.75" customHeight="1" x14ac:dyDescent="0.2">
      <c r="A14" s="8" t="s">
        <v>54</v>
      </c>
      <c r="C14" s="33">
        <v>800000</v>
      </c>
      <c r="D14" s="32"/>
      <c r="E14" s="33">
        <v>21726743920</v>
      </c>
      <c r="F14" s="32"/>
      <c r="G14" s="33">
        <v>22114079875</v>
      </c>
      <c r="H14" s="32"/>
      <c r="I14" s="33">
        <v>-387335955</v>
      </c>
      <c r="J14" s="32"/>
      <c r="K14" s="33">
        <v>800000</v>
      </c>
      <c r="L14" s="32"/>
      <c r="M14" s="33">
        <v>21726743920</v>
      </c>
      <c r="N14" s="32"/>
      <c r="O14" s="33">
        <v>22114079875</v>
      </c>
      <c r="P14" s="32"/>
      <c r="Q14" s="102">
        <v>-387335955</v>
      </c>
      <c r="R14" s="102"/>
    </row>
    <row r="15" spans="1:18" ht="21.75" customHeight="1" x14ac:dyDescent="0.2">
      <c r="A15" s="8" t="s">
        <v>56</v>
      </c>
      <c r="C15" s="33">
        <v>3751000</v>
      </c>
      <c r="D15" s="32"/>
      <c r="E15" s="33">
        <v>28175576108</v>
      </c>
      <c r="F15" s="32"/>
      <c r="G15" s="33">
        <v>29898844635</v>
      </c>
      <c r="H15" s="32"/>
      <c r="I15" s="33">
        <v>-1723268526</v>
      </c>
      <c r="J15" s="32"/>
      <c r="K15" s="33">
        <v>3751000</v>
      </c>
      <c r="L15" s="32"/>
      <c r="M15" s="33">
        <v>28175576108</v>
      </c>
      <c r="N15" s="32"/>
      <c r="O15" s="33">
        <v>29898844635</v>
      </c>
      <c r="P15" s="32"/>
      <c r="Q15" s="102">
        <v>-1723268526</v>
      </c>
      <c r="R15" s="102"/>
    </row>
    <row r="16" spans="1:18" ht="21.75" customHeight="1" x14ac:dyDescent="0.2">
      <c r="A16" s="8" t="s">
        <v>49</v>
      </c>
      <c r="C16" s="33">
        <v>282167044</v>
      </c>
      <c r="D16" s="32"/>
      <c r="E16" s="33">
        <v>519373831051</v>
      </c>
      <c r="F16" s="32"/>
      <c r="G16" s="33">
        <v>509574324804</v>
      </c>
      <c r="H16" s="32"/>
      <c r="I16" s="33">
        <v>9799506247</v>
      </c>
      <c r="J16" s="32"/>
      <c r="K16" s="33">
        <v>282167044</v>
      </c>
      <c r="L16" s="32"/>
      <c r="M16" s="33">
        <v>519373831051</v>
      </c>
      <c r="N16" s="32"/>
      <c r="O16" s="33">
        <v>500150239820</v>
      </c>
      <c r="P16" s="32"/>
      <c r="Q16" s="102">
        <v>19223591231</v>
      </c>
      <c r="R16" s="102"/>
    </row>
    <row r="17" spans="1:18" ht="21.75" customHeight="1" x14ac:dyDescent="0.2">
      <c r="A17" s="8" t="s">
        <v>88</v>
      </c>
      <c r="C17" s="33">
        <v>322000</v>
      </c>
      <c r="D17" s="32"/>
      <c r="E17" s="33">
        <v>145154380000</v>
      </c>
      <c r="F17" s="32"/>
      <c r="G17" s="33">
        <v>131728248000</v>
      </c>
      <c r="H17" s="32"/>
      <c r="I17" s="33">
        <v>13426132000</v>
      </c>
      <c r="J17" s="32"/>
      <c r="K17" s="33">
        <v>322000</v>
      </c>
      <c r="L17" s="32"/>
      <c r="M17" s="33">
        <v>145154380000</v>
      </c>
      <c r="N17" s="32"/>
      <c r="O17" s="33">
        <v>119056602000</v>
      </c>
      <c r="P17" s="32"/>
      <c r="Q17" s="102">
        <v>26097778000</v>
      </c>
      <c r="R17" s="102"/>
    </row>
    <row r="18" spans="1:18" ht="21.75" customHeight="1" x14ac:dyDescent="0.2">
      <c r="A18" s="8" t="s">
        <v>55</v>
      </c>
      <c r="C18" s="33">
        <v>6777396</v>
      </c>
      <c r="D18" s="32"/>
      <c r="E18" s="33">
        <v>32259857278</v>
      </c>
      <c r="F18" s="32"/>
      <c r="G18" s="33">
        <v>29683419085</v>
      </c>
      <c r="H18" s="32"/>
      <c r="I18" s="33">
        <v>2576438193</v>
      </c>
      <c r="J18" s="32"/>
      <c r="K18" s="33">
        <v>6777396</v>
      </c>
      <c r="L18" s="32"/>
      <c r="M18" s="33">
        <v>32259857278</v>
      </c>
      <c r="N18" s="32"/>
      <c r="O18" s="33">
        <v>29683419085</v>
      </c>
      <c r="P18" s="32"/>
      <c r="Q18" s="102">
        <v>2576438193</v>
      </c>
      <c r="R18" s="102"/>
    </row>
    <row r="19" spans="1:18" ht="21.75" customHeight="1" x14ac:dyDescent="0.2">
      <c r="A19" s="8" t="s">
        <v>23</v>
      </c>
      <c r="C19" s="33">
        <v>16387520</v>
      </c>
      <c r="D19" s="32"/>
      <c r="E19" s="33">
        <v>33432296231</v>
      </c>
      <c r="F19" s="32"/>
      <c r="G19" s="33">
        <v>37545264915</v>
      </c>
      <c r="H19" s="32"/>
      <c r="I19" s="33">
        <v>-4112968683</v>
      </c>
      <c r="J19" s="32"/>
      <c r="K19" s="33">
        <v>16387520</v>
      </c>
      <c r="L19" s="32"/>
      <c r="M19" s="33">
        <v>33432296231</v>
      </c>
      <c r="N19" s="32"/>
      <c r="O19" s="33">
        <v>29784312756</v>
      </c>
      <c r="P19" s="32"/>
      <c r="Q19" s="102">
        <v>3647983475</v>
      </c>
      <c r="R19" s="102"/>
    </row>
    <row r="20" spans="1:18" ht="21.75" customHeight="1" x14ac:dyDescent="0.2">
      <c r="A20" s="8" t="s">
        <v>32</v>
      </c>
      <c r="C20" s="33">
        <v>10000</v>
      </c>
      <c r="D20" s="32"/>
      <c r="E20" s="33">
        <v>4276683</v>
      </c>
      <c r="F20" s="32"/>
      <c r="G20" s="33">
        <v>4276683</v>
      </c>
      <c r="H20" s="32"/>
      <c r="I20" s="33">
        <v>0</v>
      </c>
      <c r="J20" s="32"/>
      <c r="K20" s="33">
        <v>10000</v>
      </c>
      <c r="L20" s="32"/>
      <c r="M20" s="33">
        <v>4276683</v>
      </c>
      <c r="N20" s="32"/>
      <c r="O20" s="33">
        <v>4284355</v>
      </c>
      <c r="P20" s="32"/>
      <c r="Q20" s="102">
        <v>-7671</v>
      </c>
      <c r="R20" s="102"/>
    </row>
    <row r="21" spans="1:18" ht="21.75" customHeight="1" x14ac:dyDescent="0.2">
      <c r="A21" s="8" t="s">
        <v>33</v>
      </c>
      <c r="C21" s="33">
        <v>10000</v>
      </c>
      <c r="D21" s="32"/>
      <c r="E21" s="33">
        <v>4316374</v>
      </c>
      <c r="F21" s="32"/>
      <c r="G21" s="33">
        <v>4316374</v>
      </c>
      <c r="H21" s="32"/>
      <c r="I21" s="33">
        <v>0</v>
      </c>
      <c r="J21" s="32"/>
      <c r="K21" s="33">
        <v>10000</v>
      </c>
      <c r="L21" s="32"/>
      <c r="M21" s="33">
        <v>4316374</v>
      </c>
      <c r="N21" s="32"/>
      <c r="O21" s="33">
        <v>4324117</v>
      </c>
      <c r="P21" s="32"/>
      <c r="Q21" s="102">
        <v>-7742</v>
      </c>
      <c r="R21" s="102"/>
    </row>
    <row r="22" spans="1:18" ht="21.75" customHeight="1" x14ac:dyDescent="0.2">
      <c r="A22" s="8" t="s">
        <v>34</v>
      </c>
      <c r="C22" s="33">
        <v>10000</v>
      </c>
      <c r="D22" s="32"/>
      <c r="E22" s="33">
        <v>12066003</v>
      </c>
      <c r="F22" s="32"/>
      <c r="G22" s="33">
        <v>12066003</v>
      </c>
      <c r="H22" s="32"/>
      <c r="I22" s="33">
        <v>0</v>
      </c>
      <c r="J22" s="32"/>
      <c r="K22" s="33">
        <v>10000</v>
      </c>
      <c r="L22" s="32"/>
      <c r="M22" s="33">
        <v>12066003</v>
      </c>
      <c r="N22" s="32"/>
      <c r="O22" s="33">
        <v>12087648</v>
      </c>
      <c r="P22" s="32"/>
      <c r="Q22" s="102">
        <v>-21644</v>
      </c>
      <c r="R22" s="102"/>
    </row>
    <row r="23" spans="1:18" ht="21.75" customHeight="1" x14ac:dyDescent="0.2">
      <c r="A23" s="8" t="s">
        <v>35</v>
      </c>
      <c r="C23" s="33">
        <v>10000</v>
      </c>
      <c r="D23" s="32"/>
      <c r="E23" s="33">
        <v>6876431</v>
      </c>
      <c r="F23" s="32"/>
      <c r="G23" s="33">
        <v>6876431</v>
      </c>
      <c r="H23" s="32"/>
      <c r="I23" s="33">
        <v>0</v>
      </c>
      <c r="J23" s="32"/>
      <c r="K23" s="33">
        <v>10000</v>
      </c>
      <c r="L23" s="32"/>
      <c r="M23" s="33">
        <v>6876431</v>
      </c>
      <c r="N23" s="32"/>
      <c r="O23" s="33">
        <v>6888766</v>
      </c>
      <c r="P23" s="32"/>
      <c r="Q23" s="102">
        <v>-12334</v>
      </c>
      <c r="R23" s="102"/>
    </row>
    <row r="24" spans="1:18" ht="21.75" customHeight="1" x14ac:dyDescent="0.2">
      <c r="A24" s="8" t="s">
        <v>36</v>
      </c>
      <c r="C24" s="33">
        <v>10000</v>
      </c>
      <c r="D24" s="32"/>
      <c r="E24" s="33">
        <v>11688940</v>
      </c>
      <c r="F24" s="32"/>
      <c r="G24" s="33">
        <v>11688940</v>
      </c>
      <c r="H24" s="32"/>
      <c r="I24" s="33">
        <v>0</v>
      </c>
      <c r="J24" s="32"/>
      <c r="K24" s="33">
        <v>10000</v>
      </c>
      <c r="L24" s="32"/>
      <c r="M24" s="33">
        <v>11688940</v>
      </c>
      <c r="N24" s="32"/>
      <c r="O24" s="33">
        <v>11709909</v>
      </c>
      <c r="P24" s="32"/>
      <c r="Q24" s="102">
        <v>-20968</v>
      </c>
      <c r="R24" s="102"/>
    </row>
    <row r="25" spans="1:18" ht="21.75" customHeight="1" x14ac:dyDescent="0.2">
      <c r="A25" s="8" t="s">
        <v>37</v>
      </c>
      <c r="C25" s="33">
        <v>10000</v>
      </c>
      <c r="D25" s="32"/>
      <c r="E25" s="33">
        <v>19736250</v>
      </c>
      <c r="F25" s="32"/>
      <c r="G25" s="33">
        <v>19736250</v>
      </c>
      <c r="H25" s="32"/>
      <c r="I25" s="33">
        <v>0</v>
      </c>
      <c r="J25" s="32"/>
      <c r="K25" s="33">
        <v>10000</v>
      </c>
      <c r="L25" s="32"/>
      <c r="M25" s="33">
        <v>19736250</v>
      </c>
      <c r="N25" s="32"/>
      <c r="O25" s="33">
        <v>19771654</v>
      </c>
      <c r="P25" s="32"/>
      <c r="Q25" s="102">
        <v>-35403</v>
      </c>
      <c r="R25" s="102"/>
    </row>
    <row r="26" spans="1:18" ht="21.75" customHeight="1" x14ac:dyDescent="0.2">
      <c r="A26" s="8" t="s">
        <v>25</v>
      </c>
      <c r="C26" s="33">
        <v>10000</v>
      </c>
      <c r="D26" s="32"/>
      <c r="E26" s="33">
        <v>6836740</v>
      </c>
      <c r="F26" s="32"/>
      <c r="G26" s="33">
        <v>6836740</v>
      </c>
      <c r="H26" s="32"/>
      <c r="I26" s="33">
        <v>0</v>
      </c>
      <c r="J26" s="32"/>
      <c r="K26" s="33">
        <v>10000</v>
      </c>
      <c r="L26" s="32"/>
      <c r="M26" s="33">
        <v>6836740</v>
      </c>
      <c r="N26" s="32"/>
      <c r="O26" s="33">
        <v>6849004</v>
      </c>
      <c r="P26" s="32"/>
      <c r="Q26" s="102">
        <v>-12263</v>
      </c>
      <c r="R26" s="102"/>
    </row>
    <row r="27" spans="1:18" ht="21.75" customHeight="1" x14ac:dyDescent="0.2">
      <c r="A27" s="8" t="s">
        <v>38</v>
      </c>
      <c r="C27" s="33">
        <v>10000</v>
      </c>
      <c r="D27" s="32"/>
      <c r="E27" s="33">
        <v>12909432</v>
      </c>
      <c r="F27" s="32"/>
      <c r="G27" s="33">
        <v>12909432</v>
      </c>
      <c r="H27" s="32"/>
      <c r="I27" s="33">
        <v>0</v>
      </c>
      <c r="J27" s="32"/>
      <c r="K27" s="33">
        <v>10000</v>
      </c>
      <c r="L27" s="32"/>
      <c r="M27" s="33">
        <v>12909432</v>
      </c>
      <c r="N27" s="32"/>
      <c r="O27" s="33">
        <v>12932590</v>
      </c>
      <c r="P27" s="32"/>
      <c r="Q27" s="102">
        <v>-23157</v>
      </c>
      <c r="R27" s="102"/>
    </row>
    <row r="28" spans="1:18" ht="21.75" customHeight="1" x14ac:dyDescent="0.2">
      <c r="A28" s="8" t="s">
        <v>39</v>
      </c>
      <c r="C28" s="33">
        <v>10000</v>
      </c>
      <c r="D28" s="32"/>
      <c r="E28" s="33">
        <v>5973465</v>
      </c>
      <c r="F28" s="32"/>
      <c r="G28" s="33">
        <v>5973465</v>
      </c>
      <c r="H28" s="32"/>
      <c r="I28" s="33">
        <v>0</v>
      </c>
      <c r="J28" s="32"/>
      <c r="K28" s="33">
        <v>10000</v>
      </c>
      <c r="L28" s="32"/>
      <c r="M28" s="33">
        <v>5973465</v>
      </c>
      <c r="N28" s="32"/>
      <c r="O28" s="33">
        <v>5984181</v>
      </c>
      <c r="P28" s="32"/>
      <c r="Q28" s="102">
        <v>-10715</v>
      </c>
      <c r="R28" s="102"/>
    </row>
    <row r="29" spans="1:18" ht="21.75" customHeight="1" x14ac:dyDescent="0.2">
      <c r="A29" s="8" t="s">
        <v>40</v>
      </c>
      <c r="C29" s="33">
        <v>10000</v>
      </c>
      <c r="D29" s="32"/>
      <c r="E29" s="33">
        <v>13385722</v>
      </c>
      <c r="F29" s="32"/>
      <c r="G29" s="33">
        <v>13385722</v>
      </c>
      <c r="H29" s="32"/>
      <c r="I29" s="33">
        <v>0</v>
      </c>
      <c r="J29" s="32"/>
      <c r="K29" s="33">
        <v>10000</v>
      </c>
      <c r="L29" s="32"/>
      <c r="M29" s="33">
        <v>13385722</v>
      </c>
      <c r="N29" s="32"/>
      <c r="O29" s="33">
        <v>13409734</v>
      </c>
      <c r="P29" s="32"/>
      <c r="Q29" s="102">
        <v>-24011</v>
      </c>
      <c r="R29" s="102"/>
    </row>
    <row r="30" spans="1:18" ht="21.75" customHeight="1" x14ac:dyDescent="0.2">
      <c r="A30" s="8" t="s">
        <v>41</v>
      </c>
      <c r="C30" s="33">
        <v>10000</v>
      </c>
      <c r="D30" s="32"/>
      <c r="E30" s="33">
        <v>5824624</v>
      </c>
      <c r="F30" s="32"/>
      <c r="G30" s="33">
        <v>5824624</v>
      </c>
      <c r="H30" s="32"/>
      <c r="I30" s="33">
        <v>0</v>
      </c>
      <c r="J30" s="32"/>
      <c r="K30" s="33">
        <v>10000</v>
      </c>
      <c r="L30" s="32"/>
      <c r="M30" s="33">
        <v>5824624</v>
      </c>
      <c r="N30" s="32"/>
      <c r="O30" s="33">
        <v>5835073</v>
      </c>
      <c r="P30" s="32"/>
      <c r="Q30" s="102">
        <v>-10448</v>
      </c>
      <c r="R30" s="102"/>
    </row>
    <row r="31" spans="1:18" ht="21.75" customHeight="1" x14ac:dyDescent="0.2">
      <c r="A31" s="8" t="s">
        <v>42</v>
      </c>
      <c r="C31" s="33">
        <v>10000</v>
      </c>
      <c r="D31" s="32"/>
      <c r="E31" s="33">
        <v>9714323</v>
      </c>
      <c r="F31" s="32"/>
      <c r="G31" s="33">
        <v>9714323</v>
      </c>
      <c r="H31" s="32"/>
      <c r="I31" s="33">
        <v>0</v>
      </c>
      <c r="J31" s="32"/>
      <c r="K31" s="33">
        <v>10000</v>
      </c>
      <c r="L31" s="32"/>
      <c r="M31" s="33">
        <v>9714323</v>
      </c>
      <c r="N31" s="32"/>
      <c r="O31" s="33">
        <v>9731749</v>
      </c>
      <c r="P31" s="32"/>
      <c r="Q31" s="102">
        <v>-17425</v>
      </c>
      <c r="R31" s="102"/>
    </row>
    <row r="32" spans="1:18" ht="21.75" customHeight="1" x14ac:dyDescent="0.2">
      <c r="A32" s="8" t="s">
        <v>43</v>
      </c>
      <c r="C32" s="33">
        <v>10000</v>
      </c>
      <c r="D32" s="32"/>
      <c r="E32" s="33">
        <v>12562138</v>
      </c>
      <c r="F32" s="32"/>
      <c r="G32" s="33">
        <v>12562138</v>
      </c>
      <c r="H32" s="32"/>
      <c r="I32" s="33">
        <v>0</v>
      </c>
      <c r="J32" s="32"/>
      <c r="K32" s="33">
        <v>10000</v>
      </c>
      <c r="L32" s="32"/>
      <c r="M32" s="33">
        <v>12562138</v>
      </c>
      <c r="N32" s="32"/>
      <c r="O32" s="33">
        <v>12584673</v>
      </c>
      <c r="P32" s="32"/>
      <c r="Q32" s="102">
        <v>-22534</v>
      </c>
      <c r="R32" s="102"/>
    </row>
    <row r="33" spans="1:18" ht="21.75" customHeight="1" x14ac:dyDescent="0.2">
      <c r="A33" s="8" t="s">
        <v>46</v>
      </c>
      <c r="C33" s="33">
        <v>10000</v>
      </c>
      <c r="D33" s="32"/>
      <c r="E33" s="33">
        <v>4306451</v>
      </c>
      <c r="F33" s="32"/>
      <c r="G33" s="33">
        <v>4306451</v>
      </c>
      <c r="H33" s="32"/>
      <c r="I33" s="33">
        <v>0</v>
      </c>
      <c r="J33" s="32"/>
      <c r="K33" s="33">
        <v>10000</v>
      </c>
      <c r="L33" s="32"/>
      <c r="M33" s="33">
        <v>4306451</v>
      </c>
      <c r="N33" s="32"/>
      <c r="O33" s="33">
        <v>4314177</v>
      </c>
      <c r="P33" s="32"/>
      <c r="Q33" s="102">
        <v>-7725</v>
      </c>
      <c r="R33" s="102"/>
    </row>
    <row r="34" spans="1:18" ht="21.75" customHeight="1" x14ac:dyDescent="0.2">
      <c r="A34" s="8" t="s">
        <v>27</v>
      </c>
      <c r="C34" s="33">
        <v>10000</v>
      </c>
      <c r="D34" s="32"/>
      <c r="E34" s="33">
        <v>4266761</v>
      </c>
      <c r="F34" s="32"/>
      <c r="G34" s="33">
        <v>4266761</v>
      </c>
      <c r="H34" s="32"/>
      <c r="I34" s="33">
        <v>0</v>
      </c>
      <c r="J34" s="32"/>
      <c r="K34" s="33">
        <v>10000</v>
      </c>
      <c r="L34" s="32"/>
      <c r="M34" s="33">
        <v>4266761</v>
      </c>
      <c r="N34" s="32"/>
      <c r="O34" s="33">
        <v>4274415</v>
      </c>
      <c r="P34" s="32"/>
      <c r="Q34" s="102">
        <v>-7654</v>
      </c>
      <c r="R34" s="102"/>
    </row>
    <row r="35" spans="1:18" ht="21.75" customHeight="1" x14ac:dyDescent="0.2">
      <c r="A35" s="8" t="s">
        <v>28</v>
      </c>
      <c r="C35" s="33">
        <v>10000</v>
      </c>
      <c r="D35" s="32"/>
      <c r="E35" s="33">
        <v>4286606</v>
      </c>
      <c r="F35" s="32"/>
      <c r="G35" s="33">
        <v>4286606</v>
      </c>
      <c r="H35" s="32"/>
      <c r="I35" s="33">
        <v>0</v>
      </c>
      <c r="J35" s="32"/>
      <c r="K35" s="33">
        <v>10000</v>
      </c>
      <c r="L35" s="32"/>
      <c r="M35" s="33">
        <v>4286606</v>
      </c>
      <c r="N35" s="32"/>
      <c r="O35" s="33">
        <v>4294296</v>
      </c>
      <c r="P35" s="32"/>
      <c r="Q35" s="102">
        <v>-7689</v>
      </c>
      <c r="R35" s="102"/>
    </row>
    <row r="36" spans="1:18" ht="21.75" customHeight="1" x14ac:dyDescent="0.2">
      <c r="A36" s="8" t="s">
        <v>29</v>
      </c>
      <c r="C36" s="33">
        <v>10000</v>
      </c>
      <c r="D36" s="32"/>
      <c r="E36" s="33">
        <v>10914970</v>
      </c>
      <c r="F36" s="32"/>
      <c r="G36" s="33">
        <v>10914970</v>
      </c>
      <c r="H36" s="32"/>
      <c r="I36" s="33">
        <v>0</v>
      </c>
      <c r="J36" s="32"/>
      <c r="K36" s="33">
        <v>10000</v>
      </c>
      <c r="L36" s="32"/>
      <c r="M36" s="33">
        <v>10914970</v>
      </c>
      <c r="N36" s="32"/>
      <c r="O36" s="33">
        <v>10934550</v>
      </c>
      <c r="P36" s="32"/>
      <c r="Q36" s="102">
        <v>-19580</v>
      </c>
      <c r="R36" s="102"/>
    </row>
    <row r="37" spans="1:18" ht="21.75" customHeight="1" x14ac:dyDescent="0.2">
      <c r="A37" s="8" t="s">
        <v>44</v>
      </c>
      <c r="C37" s="33">
        <v>10000</v>
      </c>
      <c r="D37" s="32"/>
      <c r="E37" s="33">
        <v>4286606</v>
      </c>
      <c r="F37" s="32"/>
      <c r="G37" s="33">
        <v>4286606</v>
      </c>
      <c r="H37" s="32"/>
      <c r="I37" s="33">
        <v>0</v>
      </c>
      <c r="J37" s="32"/>
      <c r="K37" s="33">
        <v>10000</v>
      </c>
      <c r="L37" s="32"/>
      <c r="M37" s="33">
        <v>4286606</v>
      </c>
      <c r="N37" s="32"/>
      <c r="O37" s="33">
        <v>4294296</v>
      </c>
      <c r="P37" s="32"/>
      <c r="Q37" s="102">
        <v>-7689</v>
      </c>
      <c r="R37" s="102"/>
    </row>
    <row r="38" spans="1:18" ht="21.75" customHeight="1" x14ac:dyDescent="0.2">
      <c r="A38" s="8" t="s">
        <v>26</v>
      </c>
      <c r="C38" s="33">
        <v>10000</v>
      </c>
      <c r="D38" s="32"/>
      <c r="E38" s="33">
        <v>9148729</v>
      </c>
      <c r="F38" s="32"/>
      <c r="G38" s="33">
        <v>9148729</v>
      </c>
      <c r="H38" s="32"/>
      <c r="I38" s="33">
        <v>0</v>
      </c>
      <c r="J38" s="32"/>
      <c r="K38" s="33">
        <v>10000</v>
      </c>
      <c r="L38" s="32"/>
      <c r="M38" s="33">
        <v>9148729</v>
      </c>
      <c r="N38" s="32"/>
      <c r="O38" s="33">
        <v>9165141</v>
      </c>
      <c r="P38" s="32"/>
      <c r="Q38" s="102">
        <v>-16411</v>
      </c>
      <c r="R38" s="102"/>
    </row>
    <row r="39" spans="1:18" ht="21.75" customHeight="1" x14ac:dyDescent="0.2">
      <c r="A39" s="8" t="s">
        <v>45</v>
      </c>
      <c r="C39" s="33">
        <v>10000</v>
      </c>
      <c r="D39" s="32"/>
      <c r="E39" s="33">
        <v>5080422</v>
      </c>
      <c r="F39" s="32"/>
      <c r="G39" s="33">
        <v>5080422</v>
      </c>
      <c r="H39" s="32"/>
      <c r="I39" s="33">
        <v>0</v>
      </c>
      <c r="J39" s="32"/>
      <c r="K39" s="33">
        <v>10000</v>
      </c>
      <c r="L39" s="32"/>
      <c r="M39" s="33">
        <v>5080422</v>
      </c>
      <c r="N39" s="32"/>
      <c r="O39" s="33">
        <v>5089536</v>
      </c>
      <c r="P39" s="32"/>
      <c r="Q39" s="102">
        <v>-9113</v>
      </c>
      <c r="R39" s="102"/>
    </row>
    <row r="40" spans="1:18" ht="21.75" customHeight="1" x14ac:dyDescent="0.2">
      <c r="A40" s="8" t="s">
        <v>47</v>
      </c>
      <c r="C40" s="33">
        <v>10000</v>
      </c>
      <c r="D40" s="32"/>
      <c r="E40" s="33">
        <v>12016389</v>
      </c>
      <c r="F40" s="32"/>
      <c r="G40" s="33">
        <v>12016389</v>
      </c>
      <c r="H40" s="32"/>
      <c r="I40" s="33">
        <v>0</v>
      </c>
      <c r="J40" s="32"/>
      <c r="K40" s="33">
        <v>10000</v>
      </c>
      <c r="L40" s="32"/>
      <c r="M40" s="33">
        <v>12016389</v>
      </c>
      <c r="N40" s="32"/>
      <c r="O40" s="33">
        <v>12037945</v>
      </c>
      <c r="P40" s="32"/>
      <c r="Q40" s="102">
        <v>-21555</v>
      </c>
      <c r="R40" s="102"/>
    </row>
    <row r="41" spans="1:18" ht="21.75" customHeight="1" x14ac:dyDescent="0.2">
      <c r="A41" s="8" t="s">
        <v>30</v>
      </c>
      <c r="C41" s="33">
        <v>29700000</v>
      </c>
      <c r="D41" s="32"/>
      <c r="E41" s="33">
        <v>56111677776</v>
      </c>
      <c r="F41" s="32"/>
      <c r="G41" s="33">
        <v>50541768585</v>
      </c>
      <c r="H41" s="32"/>
      <c r="I41" s="33">
        <v>5569909190</v>
      </c>
      <c r="J41" s="32"/>
      <c r="K41" s="33">
        <v>29700000</v>
      </c>
      <c r="L41" s="32"/>
      <c r="M41" s="33">
        <v>56111677776</v>
      </c>
      <c r="N41" s="32"/>
      <c r="O41" s="33">
        <v>39942405959</v>
      </c>
      <c r="P41" s="32"/>
      <c r="Q41" s="102">
        <v>16169271817</v>
      </c>
      <c r="R41" s="102"/>
    </row>
    <row r="42" spans="1:18" ht="21.75" customHeight="1" x14ac:dyDescent="0.2">
      <c r="A42" s="8" t="s">
        <v>89</v>
      </c>
      <c r="C42" s="33">
        <v>115000</v>
      </c>
      <c r="D42" s="32"/>
      <c r="E42" s="33">
        <v>43536385475</v>
      </c>
      <c r="F42" s="32"/>
      <c r="G42" s="33">
        <v>34506701625</v>
      </c>
      <c r="H42" s="32"/>
      <c r="I42" s="33">
        <v>9029683850</v>
      </c>
      <c r="J42" s="32"/>
      <c r="K42" s="33">
        <v>115000</v>
      </c>
      <c r="L42" s="32"/>
      <c r="M42" s="33">
        <v>43536385475</v>
      </c>
      <c r="N42" s="32"/>
      <c r="O42" s="33">
        <v>29612310475</v>
      </c>
      <c r="P42" s="32"/>
      <c r="Q42" s="102">
        <v>13924075000</v>
      </c>
      <c r="R42" s="102"/>
    </row>
    <row r="43" spans="1:18" ht="21.75" customHeight="1" x14ac:dyDescent="0.2">
      <c r="A43" s="8" t="s">
        <v>48</v>
      </c>
      <c r="C43" s="33">
        <v>5872208</v>
      </c>
      <c r="D43" s="32"/>
      <c r="E43" s="33">
        <v>21343626393</v>
      </c>
      <c r="F43" s="32"/>
      <c r="G43" s="33">
        <v>21524257683</v>
      </c>
      <c r="H43" s="32"/>
      <c r="I43" s="33">
        <v>-180631289</v>
      </c>
      <c r="J43" s="32"/>
      <c r="K43" s="33">
        <v>5872208</v>
      </c>
      <c r="L43" s="32"/>
      <c r="M43" s="33">
        <v>21343626393</v>
      </c>
      <c r="N43" s="32"/>
      <c r="O43" s="33">
        <v>8337027681</v>
      </c>
      <c r="P43" s="32"/>
      <c r="Q43" s="102">
        <v>13006598712</v>
      </c>
      <c r="R43" s="102"/>
    </row>
    <row r="44" spans="1:18" ht="21.75" customHeight="1" x14ac:dyDescent="0.2">
      <c r="A44" s="8" t="s">
        <v>21</v>
      </c>
      <c r="C44" s="33">
        <v>30097</v>
      </c>
      <c r="D44" s="32"/>
      <c r="E44" s="33">
        <v>67672617</v>
      </c>
      <c r="F44" s="32"/>
      <c r="G44" s="33">
        <v>-7504134</v>
      </c>
      <c r="H44" s="32"/>
      <c r="I44" s="33">
        <v>75176751</v>
      </c>
      <c r="J44" s="32"/>
      <c r="K44" s="33">
        <v>30097</v>
      </c>
      <c r="L44" s="32"/>
      <c r="M44" s="33">
        <v>67672617</v>
      </c>
      <c r="N44" s="32"/>
      <c r="O44" s="33">
        <v>70843570</v>
      </c>
      <c r="P44" s="32"/>
      <c r="Q44" s="102">
        <v>-3170952</v>
      </c>
      <c r="R44" s="102"/>
    </row>
    <row r="45" spans="1:18" ht="21.75" customHeight="1" x14ac:dyDescent="0.2">
      <c r="A45" s="8" t="s">
        <v>57</v>
      </c>
      <c r="C45" s="33">
        <v>1169000</v>
      </c>
      <c r="D45" s="32"/>
      <c r="E45" s="33">
        <v>18373823899</v>
      </c>
      <c r="F45" s="32"/>
      <c r="G45" s="33">
        <v>20574445262</v>
      </c>
      <c r="H45" s="32"/>
      <c r="I45" s="33">
        <v>-2200621362</v>
      </c>
      <c r="J45" s="32"/>
      <c r="K45" s="33">
        <v>1169000</v>
      </c>
      <c r="L45" s="32"/>
      <c r="M45" s="33">
        <v>18373823899</v>
      </c>
      <c r="N45" s="32"/>
      <c r="O45" s="33">
        <v>20574445262</v>
      </c>
      <c r="P45" s="32"/>
      <c r="Q45" s="102">
        <v>-2200621362</v>
      </c>
      <c r="R45" s="102"/>
    </row>
    <row r="46" spans="1:18" ht="21.75" customHeight="1" x14ac:dyDescent="0.2">
      <c r="A46" s="8" t="s">
        <v>58</v>
      </c>
      <c r="C46" s="33">
        <v>4588505</v>
      </c>
      <c r="D46" s="32"/>
      <c r="E46" s="33">
        <v>4808005864</v>
      </c>
      <c r="F46" s="32"/>
      <c r="G46" s="33">
        <v>13091004765</v>
      </c>
      <c r="H46" s="32"/>
      <c r="I46" s="33">
        <v>-8282998900</v>
      </c>
      <c r="J46" s="32"/>
      <c r="K46" s="33">
        <v>4588505</v>
      </c>
      <c r="L46" s="32"/>
      <c r="M46" s="33">
        <v>4808005864</v>
      </c>
      <c r="N46" s="32"/>
      <c r="O46" s="33">
        <v>13091004765</v>
      </c>
      <c r="P46" s="32"/>
      <c r="Q46" s="102">
        <v>-8282998900</v>
      </c>
      <c r="R46" s="102"/>
    </row>
    <row r="47" spans="1:18" ht="21.75" customHeight="1" x14ac:dyDescent="0.2">
      <c r="A47" s="8" t="s">
        <v>90</v>
      </c>
      <c r="C47" s="33">
        <v>1079850</v>
      </c>
      <c r="D47" s="32"/>
      <c r="E47" s="33">
        <v>121446279222</v>
      </c>
      <c r="F47" s="32"/>
      <c r="G47" s="33">
        <v>105279830618</v>
      </c>
      <c r="H47" s="32"/>
      <c r="I47" s="33">
        <v>16166448604</v>
      </c>
      <c r="J47" s="32"/>
      <c r="K47" s="33">
        <v>1079850</v>
      </c>
      <c r="L47" s="32"/>
      <c r="M47" s="33">
        <v>121446279222</v>
      </c>
      <c r="N47" s="32"/>
      <c r="O47" s="33">
        <v>71951409371</v>
      </c>
      <c r="P47" s="32"/>
      <c r="Q47" s="102">
        <v>49494869851</v>
      </c>
      <c r="R47" s="102"/>
    </row>
    <row r="48" spans="1:18" ht="21.75" customHeight="1" x14ac:dyDescent="0.2">
      <c r="A48" s="8" t="s">
        <v>50</v>
      </c>
      <c r="C48" s="33">
        <v>1466666</v>
      </c>
      <c r="D48" s="32"/>
      <c r="E48" s="33">
        <v>6447106016</v>
      </c>
      <c r="F48" s="32"/>
      <c r="G48" s="33">
        <v>6084729176</v>
      </c>
      <c r="H48" s="32"/>
      <c r="I48" s="33">
        <v>362376840</v>
      </c>
      <c r="J48" s="32"/>
      <c r="K48" s="33">
        <v>1466666</v>
      </c>
      <c r="L48" s="32"/>
      <c r="M48" s="33">
        <v>6447106016</v>
      </c>
      <c r="N48" s="32"/>
      <c r="O48" s="33">
        <v>5341889731</v>
      </c>
      <c r="P48" s="32"/>
      <c r="Q48" s="102">
        <v>1105216285</v>
      </c>
      <c r="R48" s="102"/>
    </row>
    <row r="49" spans="1:18" ht="21.75" customHeight="1" x14ac:dyDescent="0.2">
      <c r="A49" s="8" t="s">
        <v>91</v>
      </c>
      <c r="C49" s="33">
        <v>1145000</v>
      </c>
      <c r="D49" s="32"/>
      <c r="E49" s="33">
        <v>59290146344</v>
      </c>
      <c r="F49" s="32"/>
      <c r="G49" s="33">
        <v>51352238278</v>
      </c>
      <c r="H49" s="32"/>
      <c r="I49" s="33">
        <v>7937908066</v>
      </c>
      <c r="J49" s="32"/>
      <c r="K49" s="33">
        <v>1145000</v>
      </c>
      <c r="L49" s="32"/>
      <c r="M49" s="33">
        <v>59290146344</v>
      </c>
      <c r="N49" s="32"/>
      <c r="O49" s="33">
        <v>29805724000</v>
      </c>
      <c r="P49" s="32"/>
      <c r="Q49" s="102">
        <v>29484422344</v>
      </c>
      <c r="R49" s="102"/>
    </row>
    <row r="50" spans="1:18" ht="21.75" customHeight="1" x14ac:dyDescent="0.2">
      <c r="A50" s="8" t="s">
        <v>24</v>
      </c>
      <c r="C50" s="33">
        <v>563000</v>
      </c>
      <c r="D50" s="32"/>
      <c r="E50" s="33">
        <v>5502682898</v>
      </c>
      <c r="F50" s="32"/>
      <c r="G50" s="33">
        <v>5547374739</v>
      </c>
      <c r="H50" s="32"/>
      <c r="I50" s="33">
        <v>-44691840</v>
      </c>
      <c r="J50" s="32"/>
      <c r="K50" s="33">
        <v>563000</v>
      </c>
      <c r="L50" s="32"/>
      <c r="M50" s="33">
        <v>5502682898</v>
      </c>
      <c r="N50" s="32"/>
      <c r="O50" s="33">
        <v>4951572946</v>
      </c>
      <c r="P50" s="32"/>
      <c r="Q50" s="102">
        <v>551109952</v>
      </c>
      <c r="R50" s="102"/>
    </row>
    <row r="51" spans="1:18" ht="21.75" customHeight="1" x14ac:dyDescent="0.2">
      <c r="A51" s="8" t="s">
        <v>59</v>
      </c>
      <c r="C51" s="33">
        <v>750000</v>
      </c>
      <c r="D51" s="32"/>
      <c r="E51" s="33">
        <v>8550886725</v>
      </c>
      <c r="F51" s="32"/>
      <c r="G51" s="33">
        <v>6271538220</v>
      </c>
      <c r="H51" s="32"/>
      <c r="I51" s="33">
        <v>2279348505</v>
      </c>
      <c r="J51" s="32"/>
      <c r="K51" s="33">
        <v>750000</v>
      </c>
      <c r="L51" s="32"/>
      <c r="M51" s="33">
        <v>8550886725</v>
      </c>
      <c r="N51" s="32"/>
      <c r="O51" s="33">
        <v>6271538220</v>
      </c>
      <c r="P51" s="32"/>
      <c r="Q51" s="102">
        <v>2279348505</v>
      </c>
      <c r="R51" s="102"/>
    </row>
    <row r="52" spans="1:18" ht="21.75" customHeight="1" x14ac:dyDescent="0.2">
      <c r="A52" s="8" t="s">
        <v>93</v>
      </c>
      <c r="C52" s="33">
        <v>3600000</v>
      </c>
      <c r="D52" s="32"/>
      <c r="E52" s="33">
        <v>73271088000</v>
      </c>
      <c r="F52" s="32"/>
      <c r="G52" s="33">
        <v>69635982585</v>
      </c>
      <c r="H52" s="32"/>
      <c r="I52" s="33">
        <v>3635105415</v>
      </c>
      <c r="J52" s="32"/>
      <c r="K52" s="33">
        <v>3600000</v>
      </c>
      <c r="L52" s="32"/>
      <c r="M52" s="33">
        <v>73271088000</v>
      </c>
      <c r="N52" s="32"/>
      <c r="O52" s="33">
        <v>69635982585</v>
      </c>
      <c r="P52" s="32"/>
      <c r="Q52" s="102">
        <v>3635105415</v>
      </c>
      <c r="R52" s="102"/>
    </row>
    <row r="53" spans="1:18" ht="21.75" customHeight="1" x14ac:dyDescent="0.2">
      <c r="A53" s="8" t="s">
        <v>53</v>
      </c>
      <c r="C53" s="33">
        <v>1675000</v>
      </c>
      <c r="D53" s="32"/>
      <c r="E53" s="33">
        <v>7394470460</v>
      </c>
      <c r="F53" s="32"/>
      <c r="G53" s="33">
        <v>7056959384</v>
      </c>
      <c r="H53" s="32"/>
      <c r="I53" s="33">
        <v>337511076</v>
      </c>
      <c r="J53" s="32"/>
      <c r="K53" s="33">
        <v>1675000</v>
      </c>
      <c r="L53" s="32"/>
      <c r="M53" s="33">
        <v>7394470460</v>
      </c>
      <c r="N53" s="32"/>
      <c r="O53" s="33">
        <v>7056959384</v>
      </c>
      <c r="P53" s="32"/>
      <c r="Q53" s="102">
        <v>337511076</v>
      </c>
      <c r="R53" s="102"/>
    </row>
    <row r="54" spans="1:18" ht="21.75" customHeight="1" x14ac:dyDescent="0.2">
      <c r="A54" s="8" t="s">
        <v>92</v>
      </c>
      <c r="C54" s="33">
        <v>10000000</v>
      </c>
      <c r="D54" s="32"/>
      <c r="E54" s="33">
        <v>144026960000</v>
      </c>
      <c r="F54" s="32"/>
      <c r="G54" s="33">
        <v>127057348000</v>
      </c>
      <c r="H54" s="32"/>
      <c r="I54" s="33">
        <v>16969612000</v>
      </c>
      <c r="J54" s="32"/>
      <c r="K54" s="33">
        <v>10000000</v>
      </c>
      <c r="L54" s="32"/>
      <c r="M54" s="33">
        <v>144026960000</v>
      </c>
      <c r="N54" s="32"/>
      <c r="O54" s="33">
        <v>100120000000</v>
      </c>
      <c r="P54" s="32"/>
      <c r="Q54" s="102">
        <v>43906960000</v>
      </c>
      <c r="R54" s="102"/>
    </row>
    <row r="55" spans="1:18" ht="21.75" customHeight="1" x14ac:dyDescent="0.2">
      <c r="A55" s="8" t="s">
        <v>51</v>
      </c>
      <c r="C55" s="33">
        <v>258000</v>
      </c>
      <c r="D55" s="32"/>
      <c r="E55" s="33">
        <v>4838506974</v>
      </c>
      <c r="F55" s="32"/>
      <c r="G55" s="33">
        <v>6101534072</v>
      </c>
      <c r="H55" s="32"/>
      <c r="I55" s="33">
        <v>-1263027098</v>
      </c>
      <c r="J55" s="32"/>
      <c r="K55" s="33">
        <v>258000</v>
      </c>
      <c r="L55" s="32"/>
      <c r="M55" s="33">
        <v>4838506974</v>
      </c>
      <c r="N55" s="32"/>
      <c r="O55" s="33">
        <v>4268255509</v>
      </c>
      <c r="P55" s="32"/>
      <c r="Q55" s="102">
        <v>570251464</v>
      </c>
      <c r="R55" s="102"/>
    </row>
    <row r="56" spans="1:18" ht="21.75" customHeight="1" x14ac:dyDescent="0.2">
      <c r="A56" s="8" t="s">
        <v>110</v>
      </c>
      <c r="C56" s="33">
        <v>2650000</v>
      </c>
      <c r="D56" s="32"/>
      <c r="E56" s="33">
        <v>2648559062500</v>
      </c>
      <c r="F56" s="32"/>
      <c r="G56" s="33">
        <v>2649065312500</v>
      </c>
      <c r="H56" s="32"/>
      <c r="I56" s="33">
        <v>-506249999</v>
      </c>
      <c r="J56" s="32"/>
      <c r="K56" s="33">
        <v>2650000</v>
      </c>
      <c r="L56" s="32"/>
      <c r="M56" s="33">
        <v>2648559062500</v>
      </c>
      <c r="N56" s="32"/>
      <c r="O56" s="33">
        <v>2635522406250</v>
      </c>
      <c r="P56" s="32"/>
      <c r="Q56" s="102">
        <v>13036656250</v>
      </c>
      <c r="R56" s="102"/>
    </row>
    <row r="57" spans="1:18" ht="21.75" customHeight="1" x14ac:dyDescent="0.2">
      <c r="A57" s="8" t="s">
        <v>113</v>
      </c>
      <c r="C57" s="33">
        <v>1980000</v>
      </c>
      <c r="D57" s="32"/>
      <c r="E57" s="33">
        <v>1978923375000</v>
      </c>
      <c r="F57" s="32"/>
      <c r="G57" s="33">
        <v>1978923375000</v>
      </c>
      <c r="H57" s="32"/>
      <c r="I57" s="33">
        <v>0</v>
      </c>
      <c r="J57" s="32"/>
      <c r="K57" s="33">
        <v>1980000</v>
      </c>
      <c r="L57" s="32"/>
      <c r="M57" s="33">
        <v>1978923375000</v>
      </c>
      <c r="N57" s="32"/>
      <c r="O57" s="33">
        <v>1980311375000</v>
      </c>
      <c r="P57" s="32"/>
      <c r="Q57" s="102">
        <v>-1387999999</v>
      </c>
      <c r="R57" s="102"/>
    </row>
    <row r="58" spans="1:18" ht="21.75" customHeight="1" x14ac:dyDescent="0.2">
      <c r="A58" s="8" t="s">
        <v>103</v>
      </c>
      <c r="C58" s="33">
        <v>5420000</v>
      </c>
      <c r="D58" s="32"/>
      <c r="E58" s="33">
        <v>5079955091641</v>
      </c>
      <c r="F58" s="32"/>
      <c r="G58" s="33">
        <v>5212884152141</v>
      </c>
      <c r="H58" s="32"/>
      <c r="I58" s="33">
        <v>-132929060499</v>
      </c>
      <c r="J58" s="32"/>
      <c r="K58" s="33">
        <v>5420000</v>
      </c>
      <c r="L58" s="32"/>
      <c r="M58" s="33">
        <v>5079955091641</v>
      </c>
      <c r="N58" s="32"/>
      <c r="O58" s="33">
        <v>5371674926562</v>
      </c>
      <c r="P58" s="32"/>
      <c r="Q58" s="102">
        <v>-291719834920</v>
      </c>
      <c r="R58" s="102"/>
    </row>
    <row r="59" spans="1:18" ht="21.75" customHeight="1" x14ac:dyDescent="0.2">
      <c r="A59" s="8" t="s">
        <v>116</v>
      </c>
      <c r="C59" s="33">
        <v>480000</v>
      </c>
      <c r="D59" s="32"/>
      <c r="E59" s="33">
        <v>479739000000</v>
      </c>
      <c r="F59" s="32"/>
      <c r="G59" s="33">
        <v>479739000000</v>
      </c>
      <c r="H59" s="32"/>
      <c r="I59" s="33">
        <v>0</v>
      </c>
      <c r="J59" s="32"/>
      <c r="K59" s="33">
        <v>480000</v>
      </c>
      <c r="L59" s="32"/>
      <c r="M59" s="33">
        <v>479739000000</v>
      </c>
      <c r="N59" s="32"/>
      <c r="O59" s="33">
        <v>468194484366</v>
      </c>
      <c r="P59" s="32"/>
      <c r="Q59" s="102">
        <v>11544515634</v>
      </c>
      <c r="R59" s="102"/>
    </row>
    <row r="60" spans="1:18" ht="21.75" customHeight="1" x14ac:dyDescent="0.2">
      <c r="A60" s="8" t="s">
        <v>122</v>
      </c>
      <c r="C60" s="33">
        <v>800000</v>
      </c>
      <c r="D60" s="32"/>
      <c r="E60" s="33">
        <v>799565000000</v>
      </c>
      <c r="F60" s="32"/>
      <c r="G60" s="33">
        <v>799565000000</v>
      </c>
      <c r="H60" s="32"/>
      <c r="I60" s="33">
        <v>0</v>
      </c>
      <c r="J60" s="32"/>
      <c r="K60" s="33">
        <v>800000</v>
      </c>
      <c r="L60" s="32"/>
      <c r="M60" s="33">
        <v>799565000000</v>
      </c>
      <c r="N60" s="32"/>
      <c r="O60" s="33">
        <v>800020000000</v>
      </c>
      <c r="P60" s="32"/>
      <c r="Q60" s="102">
        <v>-454999999</v>
      </c>
      <c r="R60" s="102"/>
    </row>
    <row r="61" spans="1:18" ht="21.75" customHeight="1" x14ac:dyDescent="0.2">
      <c r="A61" s="8" t="s">
        <v>107</v>
      </c>
      <c r="C61" s="33">
        <v>534464</v>
      </c>
      <c r="D61" s="32"/>
      <c r="E61" s="33">
        <v>398920684067</v>
      </c>
      <c r="F61" s="32"/>
      <c r="G61" s="33">
        <v>384604837344</v>
      </c>
      <c r="H61" s="32"/>
      <c r="I61" s="33">
        <v>14315846723</v>
      </c>
      <c r="J61" s="32"/>
      <c r="K61" s="33">
        <v>534464</v>
      </c>
      <c r="L61" s="32"/>
      <c r="M61" s="33">
        <v>398920684067</v>
      </c>
      <c r="N61" s="32"/>
      <c r="O61" s="33">
        <v>304926983213</v>
      </c>
      <c r="P61" s="32"/>
      <c r="Q61" s="102">
        <v>93993700854</v>
      </c>
      <c r="R61" s="102"/>
    </row>
    <row r="62" spans="1:18" ht="21.75" customHeight="1" x14ac:dyDescent="0.2">
      <c r="A62" s="8" t="s">
        <v>128</v>
      </c>
      <c r="C62" s="33">
        <v>215000</v>
      </c>
      <c r="D62" s="32"/>
      <c r="E62" s="33">
        <v>206107268201</v>
      </c>
      <c r="F62" s="32"/>
      <c r="G62" s="33">
        <v>204289357228</v>
      </c>
      <c r="H62" s="32"/>
      <c r="I62" s="33">
        <v>1817910973</v>
      </c>
      <c r="J62" s="32"/>
      <c r="K62" s="33">
        <v>215000</v>
      </c>
      <c r="L62" s="32"/>
      <c r="M62" s="33">
        <v>206107268201</v>
      </c>
      <c r="N62" s="32"/>
      <c r="O62" s="33">
        <v>199061420083</v>
      </c>
      <c r="P62" s="32"/>
      <c r="Q62" s="102">
        <v>7045848118</v>
      </c>
      <c r="R62" s="102"/>
    </row>
    <row r="63" spans="1:18" ht="21.75" customHeight="1" x14ac:dyDescent="0.2">
      <c r="A63" s="8" t="s">
        <v>134</v>
      </c>
      <c r="C63" s="33">
        <v>560000</v>
      </c>
      <c r="D63" s="32"/>
      <c r="E63" s="33">
        <v>508438586110</v>
      </c>
      <c r="F63" s="32"/>
      <c r="G63" s="33">
        <v>534481217725</v>
      </c>
      <c r="H63" s="32"/>
      <c r="I63" s="33">
        <v>-26042631614</v>
      </c>
      <c r="J63" s="32"/>
      <c r="K63" s="33">
        <v>560000</v>
      </c>
      <c r="L63" s="32"/>
      <c r="M63" s="33">
        <v>508438586110</v>
      </c>
      <c r="N63" s="32"/>
      <c r="O63" s="33">
        <v>497346436432</v>
      </c>
      <c r="P63" s="32"/>
      <c r="Q63" s="102">
        <v>11092149678</v>
      </c>
      <c r="R63" s="102"/>
    </row>
    <row r="64" spans="1:18" ht="21.75" customHeight="1" x14ac:dyDescent="0.2">
      <c r="A64" s="8" t="s">
        <v>119</v>
      </c>
      <c r="C64" s="33">
        <v>1000000</v>
      </c>
      <c r="D64" s="32"/>
      <c r="E64" s="33">
        <v>999456250000</v>
      </c>
      <c r="F64" s="32"/>
      <c r="G64" s="33">
        <v>999456250000</v>
      </c>
      <c r="H64" s="32"/>
      <c r="I64" s="33">
        <v>0</v>
      </c>
      <c r="J64" s="32"/>
      <c r="K64" s="33">
        <v>1000000</v>
      </c>
      <c r="L64" s="32"/>
      <c r="M64" s="33">
        <v>999456250000</v>
      </c>
      <c r="N64" s="32"/>
      <c r="O64" s="33">
        <v>1000020000000</v>
      </c>
      <c r="P64" s="32"/>
      <c r="Q64" s="102">
        <v>-563749999</v>
      </c>
      <c r="R64" s="102"/>
    </row>
    <row r="65" spans="1:18" ht="21.75" customHeight="1" x14ac:dyDescent="0.2">
      <c r="A65" s="8" t="s">
        <v>125</v>
      </c>
      <c r="C65" s="33">
        <v>355000</v>
      </c>
      <c r="D65" s="32"/>
      <c r="E65" s="33">
        <v>337066620312</v>
      </c>
      <c r="F65" s="32"/>
      <c r="G65" s="33">
        <v>335569334904</v>
      </c>
      <c r="H65" s="32"/>
      <c r="I65" s="33">
        <v>1497285408</v>
      </c>
      <c r="J65" s="32"/>
      <c r="K65" s="33">
        <v>355000</v>
      </c>
      <c r="L65" s="32"/>
      <c r="M65" s="33">
        <v>337066620312</v>
      </c>
      <c r="N65" s="32"/>
      <c r="O65" s="33">
        <v>329530559443</v>
      </c>
      <c r="P65" s="32"/>
      <c r="Q65" s="102">
        <v>7536060869</v>
      </c>
      <c r="R65" s="102"/>
    </row>
    <row r="66" spans="1:18" ht="21.75" customHeight="1" x14ac:dyDescent="0.2">
      <c r="A66" s="8" t="s">
        <v>136</v>
      </c>
      <c r="C66" s="33">
        <v>209000</v>
      </c>
      <c r="D66" s="32"/>
      <c r="E66" s="33">
        <v>172997382496</v>
      </c>
      <c r="F66" s="32"/>
      <c r="G66" s="33">
        <v>172371558973</v>
      </c>
      <c r="H66" s="32"/>
      <c r="I66" s="33">
        <v>625823523</v>
      </c>
      <c r="J66" s="32"/>
      <c r="K66" s="33">
        <v>209000</v>
      </c>
      <c r="L66" s="32"/>
      <c r="M66" s="33">
        <v>172997382496</v>
      </c>
      <c r="N66" s="32"/>
      <c r="O66" s="33">
        <v>192041333500</v>
      </c>
      <c r="P66" s="32"/>
      <c r="Q66" s="102">
        <v>-19043951003</v>
      </c>
      <c r="R66" s="102"/>
    </row>
    <row r="67" spans="1:18" ht="21.75" customHeight="1" x14ac:dyDescent="0.2">
      <c r="A67" s="8" t="s">
        <v>139</v>
      </c>
      <c r="C67" s="33">
        <v>1079237</v>
      </c>
      <c r="D67" s="32"/>
      <c r="E67" s="33">
        <v>870582862676</v>
      </c>
      <c r="F67" s="32"/>
      <c r="G67" s="33">
        <v>866882013960</v>
      </c>
      <c r="H67" s="32"/>
      <c r="I67" s="33">
        <v>3700848716</v>
      </c>
      <c r="J67" s="32"/>
      <c r="K67" s="33">
        <v>1079237</v>
      </c>
      <c r="L67" s="32"/>
      <c r="M67" s="33">
        <v>870582862676</v>
      </c>
      <c r="N67" s="32"/>
      <c r="O67" s="33">
        <v>995768810420</v>
      </c>
      <c r="P67" s="32"/>
      <c r="Q67" s="102">
        <v>-125185947743</v>
      </c>
      <c r="R67" s="102"/>
    </row>
    <row r="68" spans="1:18" ht="21.75" customHeight="1" x14ac:dyDescent="0.2">
      <c r="A68" s="8" t="s">
        <v>142</v>
      </c>
      <c r="C68" s="33">
        <v>2682862</v>
      </c>
      <c r="D68" s="32"/>
      <c r="E68" s="33">
        <v>2160114280286</v>
      </c>
      <c r="F68" s="32"/>
      <c r="G68" s="33">
        <v>2150812492607</v>
      </c>
      <c r="H68" s="32"/>
      <c r="I68" s="33">
        <v>9301787679</v>
      </c>
      <c r="J68" s="32"/>
      <c r="K68" s="33">
        <v>2682862</v>
      </c>
      <c r="L68" s="32"/>
      <c r="M68" s="33">
        <v>2160114280286</v>
      </c>
      <c r="N68" s="32"/>
      <c r="O68" s="33">
        <v>2291873749292</v>
      </c>
      <c r="P68" s="32"/>
      <c r="Q68" s="102">
        <v>-131759469005</v>
      </c>
      <c r="R68" s="102"/>
    </row>
    <row r="69" spans="1:18" ht="21.75" customHeight="1" x14ac:dyDescent="0.2">
      <c r="A69" s="8" t="s">
        <v>145</v>
      </c>
      <c r="C69" s="33">
        <v>1400000</v>
      </c>
      <c r="D69" s="32"/>
      <c r="E69" s="33">
        <v>1192021285796</v>
      </c>
      <c r="F69" s="32"/>
      <c r="G69" s="33">
        <v>1185416878896</v>
      </c>
      <c r="H69" s="32"/>
      <c r="I69" s="33">
        <v>6604406900</v>
      </c>
      <c r="J69" s="32"/>
      <c r="K69" s="33">
        <v>1400000</v>
      </c>
      <c r="L69" s="32"/>
      <c r="M69" s="33">
        <v>1192021285796</v>
      </c>
      <c r="N69" s="32"/>
      <c r="O69" s="33">
        <v>1331708000000</v>
      </c>
      <c r="P69" s="32"/>
      <c r="Q69" s="102">
        <v>-139686714203</v>
      </c>
      <c r="R69" s="102"/>
    </row>
    <row r="70" spans="1:18" ht="21.75" customHeight="1" x14ac:dyDescent="0.2">
      <c r="A70" s="8" t="s">
        <v>148</v>
      </c>
      <c r="C70" s="33">
        <v>2706888</v>
      </c>
      <c r="D70" s="32"/>
      <c r="E70" s="33">
        <v>2260670066680</v>
      </c>
      <c r="F70" s="32"/>
      <c r="G70" s="33">
        <v>2251358024362</v>
      </c>
      <c r="H70" s="32"/>
      <c r="I70" s="33">
        <v>9312042318</v>
      </c>
      <c r="J70" s="32"/>
      <c r="K70" s="33">
        <v>2706888</v>
      </c>
      <c r="L70" s="32"/>
      <c r="M70" s="33">
        <v>2260670066680</v>
      </c>
      <c r="N70" s="32"/>
      <c r="O70" s="33">
        <v>2500000550160</v>
      </c>
      <c r="P70" s="32"/>
      <c r="Q70" s="102">
        <v>-239330483479</v>
      </c>
      <c r="R70" s="102"/>
    </row>
    <row r="71" spans="1:18" ht="21.75" customHeight="1" x14ac:dyDescent="0.2">
      <c r="A71" s="8" t="s">
        <v>151</v>
      </c>
      <c r="C71" s="33">
        <v>2000000</v>
      </c>
      <c r="D71" s="32"/>
      <c r="E71" s="33">
        <v>1998912500000</v>
      </c>
      <c r="F71" s="32"/>
      <c r="G71" s="33">
        <v>2000000000000</v>
      </c>
      <c r="H71" s="32"/>
      <c r="I71" s="33">
        <v>-1087499999</v>
      </c>
      <c r="J71" s="32"/>
      <c r="K71" s="33">
        <v>2000000</v>
      </c>
      <c r="L71" s="32"/>
      <c r="M71" s="33">
        <v>1998912500000</v>
      </c>
      <c r="N71" s="32"/>
      <c r="O71" s="33">
        <v>2000000000000</v>
      </c>
      <c r="P71" s="32"/>
      <c r="Q71" s="102">
        <v>-1087499999</v>
      </c>
      <c r="R71" s="102"/>
    </row>
    <row r="72" spans="1:18" ht="21.75" customHeight="1" x14ac:dyDescent="0.2">
      <c r="A72" s="11" t="s">
        <v>260</v>
      </c>
      <c r="C72" s="34">
        <v>282167044</v>
      </c>
      <c r="D72" s="32"/>
      <c r="E72" s="34">
        <v>281953302</v>
      </c>
      <c r="F72" s="32"/>
      <c r="G72" s="34">
        <v>281953302</v>
      </c>
      <c r="H72" s="32"/>
      <c r="I72" s="34">
        <v>0</v>
      </c>
      <c r="J72" s="32"/>
      <c r="K72" s="34">
        <v>282167044</v>
      </c>
      <c r="L72" s="32"/>
      <c r="M72" s="34">
        <v>281953302</v>
      </c>
      <c r="N72" s="32"/>
      <c r="O72" s="34">
        <v>281953302</v>
      </c>
      <c r="P72" s="32"/>
      <c r="Q72" s="123">
        <v>0</v>
      </c>
      <c r="R72" s="123"/>
    </row>
    <row r="73" spans="1:18" ht="21.75" customHeight="1" thickBot="1" x14ac:dyDescent="0.25">
      <c r="A73" s="14" t="s">
        <v>61</v>
      </c>
      <c r="C73" s="124">
        <f>SUM(C8:D72)</f>
        <v>747433019</v>
      </c>
      <c r="D73" s="124"/>
      <c r="E73" s="124">
        <f>SUM(E8:F72)</f>
        <v>23713975567864</v>
      </c>
      <c r="F73" s="124"/>
      <c r="G73" s="124">
        <f>SUM(G8:H72)</f>
        <v>23729173410841</v>
      </c>
      <c r="H73" s="124"/>
      <c r="I73" s="124">
        <f>SUM(I8:J72)</f>
        <v>-15197842967</v>
      </c>
      <c r="J73" s="124"/>
      <c r="K73" s="124">
        <f>SUM(K8:L72)</f>
        <v>747433019</v>
      </c>
      <c r="L73" s="124"/>
      <c r="M73" s="124">
        <f>SUM(M8:N72)</f>
        <v>23713975567864</v>
      </c>
      <c r="N73" s="124"/>
      <c r="O73" s="124">
        <f>SUM(O8:P72)</f>
        <v>24254666366986</v>
      </c>
      <c r="P73" s="124"/>
      <c r="Q73" s="124">
        <f>SUM(Q8:R72)</f>
        <v>-540690799090</v>
      </c>
      <c r="R73" s="124"/>
    </row>
    <row r="74" spans="1:18" ht="13.5" thickTop="1" x14ac:dyDescent="0.2"/>
  </sheetData>
  <mergeCells count="81">
    <mergeCell ref="G73:H73"/>
    <mergeCell ref="E73:F73"/>
    <mergeCell ref="C73:D73"/>
    <mergeCell ref="Q73:R73"/>
    <mergeCell ref="O73:P73"/>
    <mergeCell ref="M73:N73"/>
    <mergeCell ref="K73:L73"/>
    <mergeCell ref="I73:J73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2"/>
  <sheetViews>
    <sheetView rightToLeft="1" view="pageBreakPreview" topLeftCell="A34" zoomScale="90" zoomScaleNormal="100" zoomScaleSheetLayoutView="90" workbookViewId="0">
      <selection activeCell="A52" sqref="A52:XFD61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2.140625" bestFit="1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4.28515625" customWidth="1"/>
    <col min="12" max="12" width="1.28515625" customWidth="1"/>
    <col min="13" max="13" width="15.85546875" bestFit="1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6.140625" bestFit="1" customWidth="1"/>
    <col min="24" max="24" width="1.28515625" customWidth="1"/>
    <col min="25" max="25" width="18.42578125" bestFit="1" customWidth="1"/>
    <col min="26" max="26" width="1.28515625" customWidth="1"/>
    <col min="27" max="27" width="16.42578125" style="28" customWidth="1"/>
    <col min="28" max="28" width="0.28515625" customWidth="1"/>
    <col min="29" max="29" width="23.42578125" style="22" bestFit="1" customWidth="1"/>
    <col min="31" max="31" width="17.5703125" bestFit="1" customWidth="1"/>
  </cols>
  <sheetData>
    <row r="1" spans="1:31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31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31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31" ht="14.45" customHeight="1" x14ac:dyDescent="0.2">
      <c r="A4" s="1" t="s">
        <v>3</v>
      </c>
      <c r="B4" s="89" t="s">
        <v>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31" ht="14.45" customHeight="1" x14ac:dyDescent="0.2">
      <c r="A5" s="89" t="s">
        <v>5</v>
      </c>
      <c r="B5" s="89"/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31" ht="14.45" customHeight="1" x14ac:dyDescent="0.2">
      <c r="E6" s="90" t="s">
        <v>7</v>
      </c>
      <c r="F6" s="90"/>
      <c r="G6" s="90"/>
      <c r="H6" s="90"/>
      <c r="I6" s="90"/>
      <c r="K6" s="90" t="s">
        <v>8</v>
      </c>
      <c r="L6" s="90"/>
      <c r="M6" s="90"/>
      <c r="N6" s="90"/>
      <c r="O6" s="90"/>
      <c r="P6" s="90"/>
      <c r="Q6" s="90"/>
      <c r="S6" s="90" t="s">
        <v>9</v>
      </c>
      <c r="T6" s="90"/>
      <c r="U6" s="90"/>
      <c r="V6" s="90"/>
      <c r="W6" s="90"/>
      <c r="X6" s="90"/>
      <c r="Y6" s="90"/>
      <c r="Z6" s="90"/>
      <c r="AA6" s="90"/>
      <c r="AC6" s="21">
        <v>34897374915274</v>
      </c>
    </row>
    <row r="7" spans="1:31" ht="14.45" customHeight="1" x14ac:dyDescent="0.2">
      <c r="E7" s="3"/>
      <c r="F7" s="3"/>
      <c r="G7" s="3"/>
      <c r="H7" s="3"/>
      <c r="I7" s="3"/>
      <c r="K7" s="91" t="s">
        <v>10</v>
      </c>
      <c r="L7" s="91"/>
      <c r="M7" s="91"/>
      <c r="N7" s="3"/>
      <c r="O7" s="91" t="s">
        <v>11</v>
      </c>
      <c r="P7" s="91"/>
      <c r="Q7" s="91"/>
      <c r="S7" s="3"/>
      <c r="T7" s="3"/>
      <c r="U7" s="3"/>
      <c r="V7" s="3"/>
      <c r="W7" s="3"/>
      <c r="X7" s="3"/>
      <c r="Y7" s="3"/>
      <c r="Z7" s="3"/>
      <c r="AA7" s="23"/>
    </row>
    <row r="8" spans="1:31" ht="14.45" customHeight="1" x14ac:dyDescent="0.2">
      <c r="A8" s="90" t="s">
        <v>12</v>
      </c>
      <c r="B8" s="90"/>
      <c r="C8" s="90"/>
      <c r="E8" s="81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1" ht="18.95" customHeight="1" x14ac:dyDescent="0.2">
      <c r="A9" s="92" t="s">
        <v>19</v>
      </c>
      <c r="B9" s="92"/>
      <c r="C9" s="92"/>
      <c r="E9" s="79">
        <v>23600000</v>
      </c>
      <c r="G9" s="6">
        <v>30430408915</v>
      </c>
      <c r="I9" s="6">
        <v>34517501128</v>
      </c>
      <c r="K9" s="6">
        <v>33000000</v>
      </c>
      <c r="M9" s="6">
        <v>49637096546</v>
      </c>
      <c r="O9" s="6">
        <v>0</v>
      </c>
      <c r="Q9" s="6">
        <v>0</v>
      </c>
      <c r="S9" s="6">
        <v>56600000</v>
      </c>
      <c r="U9" s="6">
        <v>1470</v>
      </c>
      <c r="W9" s="6">
        <v>80067505461</v>
      </c>
      <c r="Y9" s="6">
        <v>82558848540</v>
      </c>
      <c r="AA9" s="24">
        <v>2.3657609989416501E-3</v>
      </c>
      <c r="AE9" s="19">
        <v>34924453069403</v>
      </c>
    </row>
    <row r="10" spans="1:31" ht="18.95" customHeight="1" x14ac:dyDescent="0.2">
      <c r="A10" s="93" t="s">
        <v>20</v>
      </c>
      <c r="B10" s="93"/>
      <c r="C10" s="93"/>
      <c r="E10" s="80">
        <v>6634227</v>
      </c>
      <c r="G10" s="9">
        <v>14791073293</v>
      </c>
      <c r="I10" s="9">
        <v>24422723817.825901</v>
      </c>
      <c r="K10" s="9">
        <v>0</v>
      </c>
      <c r="M10" s="9">
        <v>0</v>
      </c>
      <c r="O10" s="9">
        <v>0</v>
      </c>
      <c r="Q10" s="9">
        <v>0</v>
      </c>
      <c r="S10" s="9">
        <v>6634227</v>
      </c>
      <c r="U10" s="9">
        <v>3445</v>
      </c>
      <c r="W10" s="9">
        <v>14791073293</v>
      </c>
      <c r="Y10" s="9">
        <v>22678243545.1241</v>
      </c>
      <c r="AA10" s="25">
        <v>6.498552856821964E-4</v>
      </c>
      <c r="AE10" s="19">
        <v>-27078154129</v>
      </c>
    </row>
    <row r="11" spans="1:31" ht="18.95" customHeight="1" x14ac:dyDescent="0.2">
      <c r="A11" s="93" t="s">
        <v>21</v>
      </c>
      <c r="B11" s="93"/>
      <c r="C11" s="93"/>
      <c r="E11" s="80">
        <v>290097</v>
      </c>
      <c r="G11" s="9">
        <v>515411604</v>
      </c>
      <c r="I11" s="9">
        <v>604494555.39900005</v>
      </c>
      <c r="K11" s="9">
        <v>0</v>
      </c>
      <c r="M11" s="9">
        <v>0</v>
      </c>
      <c r="O11" s="9">
        <v>-260000</v>
      </c>
      <c r="Q11" s="9">
        <v>609630873</v>
      </c>
      <c r="S11" s="9">
        <v>30097</v>
      </c>
      <c r="U11" s="9">
        <v>2266</v>
      </c>
      <c r="W11" s="9">
        <v>53472954</v>
      </c>
      <c r="Y11" s="9">
        <v>67672617.530540004</v>
      </c>
      <c r="AA11" s="25">
        <v>1.9391893428901102E-6</v>
      </c>
      <c r="AE11" s="19">
        <f>SUM(AE9:AE10)</f>
        <v>34897374915274</v>
      </c>
    </row>
    <row r="12" spans="1:31" ht="18.95" customHeight="1" x14ac:dyDescent="0.2">
      <c r="A12" s="93" t="s">
        <v>22</v>
      </c>
      <c r="B12" s="93"/>
      <c r="C12" s="93"/>
      <c r="E12" s="80">
        <v>11</v>
      </c>
      <c r="G12" s="9">
        <v>29601</v>
      </c>
      <c r="I12" s="9">
        <v>68218.5625</v>
      </c>
      <c r="K12" s="9">
        <v>0</v>
      </c>
      <c r="M12" s="9">
        <v>0</v>
      </c>
      <c r="O12" s="9">
        <v>0</v>
      </c>
      <c r="Q12" s="9">
        <v>0</v>
      </c>
      <c r="S12" s="9">
        <v>11</v>
      </c>
      <c r="U12" s="9">
        <v>8030</v>
      </c>
      <c r="W12" s="9">
        <v>29601</v>
      </c>
      <c r="Y12" s="9">
        <v>87647.209099999993</v>
      </c>
      <c r="AA12" s="25">
        <v>2.511570263172955E-9</v>
      </c>
    </row>
    <row r="13" spans="1:31" ht="18.95" customHeight="1" x14ac:dyDescent="0.2">
      <c r="A13" s="93" t="s">
        <v>23</v>
      </c>
      <c r="B13" s="93"/>
      <c r="C13" s="93"/>
      <c r="E13" s="80">
        <v>16387520</v>
      </c>
      <c r="G13" s="9">
        <v>76241695988</v>
      </c>
      <c r="I13" s="9">
        <v>50636269680.8256</v>
      </c>
      <c r="K13" s="9">
        <v>0</v>
      </c>
      <c r="M13" s="9">
        <v>0</v>
      </c>
      <c r="O13" s="9">
        <v>0</v>
      </c>
      <c r="Q13" s="9">
        <v>0</v>
      </c>
      <c r="S13" s="9">
        <v>16387520</v>
      </c>
      <c r="U13" s="9">
        <v>2056</v>
      </c>
      <c r="W13" s="9">
        <v>63150691223</v>
      </c>
      <c r="Y13" s="9">
        <v>33432296231.142399</v>
      </c>
      <c r="AA13" s="25">
        <v>9.5801751026578332E-4</v>
      </c>
    </row>
    <row r="14" spans="1:31" ht="18.95" customHeight="1" x14ac:dyDescent="0.2">
      <c r="A14" s="93" t="s">
        <v>24</v>
      </c>
      <c r="B14" s="93"/>
      <c r="C14" s="93"/>
      <c r="E14" s="80">
        <v>563000</v>
      </c>
      <c r="G14" s="9">
        <v>4951572946</v>
      </c>
      <c r="I14" s="9">
        <v>5547374739.3000002</v>
      </c>
      <c r="K14" s="9">
        <v>0</v>
      </c>
      <c r="M14" s="9">
        <v>0</v>
      </c>
      <c r="O14" s="9">
        <v>0</v>
      </c>
      <c r="Q14" s="9">
        <v>0</v>
      </c>
      <c r="S14" s="9">
        <v>563000</v>
      </c>
      <c r="U14" s="9">
        <v>9850</v>
      </c>
      <c r="W14" s="9">
        <v>4951572946</v>
      </c>
      <c r="Y14" s="9">
        <v>5502682898.5</v>
      </c>
      <c r="AA14" s="25">
        <v>1.5768185749958995E-4</v>
      </c>
    </row>
    <row r="15" spans="1:31" ht="18.95" customHeight="1" x14ac:dyDescent="0.2">
      <c r="A15" s="93" t="s">
        <v>25</v>
      </c>
      <c r="B15" s="93"/>
      <c r="C15" s="93"/>
      <c r="E15" s="80">
        <v>10000</v>
      </c>
      <c r="G15" s="9">
        <v>10109372</v>
      </c>
      <c r="I15" s="9">
        <v>6836740.2999999998</v>
      </c>
      <c r="K15" s="9">
        <v>0</v>
      </c>
      <c r="M15" s="9">
        <v>0</v>
      </c>
      <c r="O15" s="9">
        <v>0</v>
      </c>
      <c r="Q15" s="9">
        <v>0</v>
      </c>
      <c r="S15" s="9">
        <v>10000</v>
      </c>
      <c r="U15" s="9">
        <v>689</v>
      </c>
      <c r="W15" s="9">
        <v>10109372</v>
      </c>
      <c r="Y15" s="9">
        <v>6836740.2999999998</v>
      </c>
      <c r="AA15" s="25">
        <v>1.9590987335290003E-7</v>
      </c>
    </row>
    <row r="16" spans="1:31" ht="18.95" customHeight="1" x14ac:dyDescent="0.2">
      <c r="A16" s="93" t="s">
        <v>26</v>
      </c>
      <c r="B16" s="93"/>
      <c r="C16" s="93"/>
      <c r="E16" s="80">
        <v>10000</v>
      </c>
      <c r="G16" s="9">
        <v>9608908</v>
      </c>
      <c r="I16" s="9">
        <v>9148729.4000000004</v>
      </c>
      <c r="K16" s="9">
        <v>0</v>
      </c>
      <c r="M16" s="9">
        <v>0</v>
      </c>
      <c r="O16" s="9">
        <v>0</v>
      </c>
      <c r="Q16" s="9">
        <v>0</v>
      </c>
      <c r="S16" s="9">
        <v>10000</v>
      </c>
      <c r="U16" s="9">
        <v>922</v>
      </c>
      <c r="W16" s="9">
        <v>9608908</v>
      </c>
      <c r="Y16" s="9">
        <v>9148729.4000000004</v>
      </c>
      <c r="AA16" s="25">
        <v>2.6216096259996202E-7</v>
      </c>
    </row>
    <row r="17" spans="1:27" ht="18.95" customHeight="1" x14ac:dyDescent="0.2">
      <c r="A17" s="93" t="s">
        <v>27</v>
      </c>
      <c r="B17" s="93"/>
      <c r="C17" s="93"/>
      <c r="E17" s="80">
        <v>10000</v>
      </c>
      <c r="G17" s="9">
        <v>10109372</v>
      </c>
      <c r="I17" s="9">
        <v>4266761</v>
      </c>
      <c r="K17" s="9">
        <v>0</v>
      </c>
      <c r="M17" s="9">
        <v>0</v>
      </c>
      <c r="O17" s="9">
        <v>0</v>
      </c>
      <c r="Q17" s="9">
        <v>0</v>
      </c>
      <c r="S17" s="9">
        <v>10000</v>
      </c>
      <c r="U17" s="9">
        <v>430</v>
      </c>
      <c r="W17" s="9">
        <v>10109372</v>
      </c>
      <c r="Y17" s="9">
        <v>4266761</v>
      </c>
      <c r="AA17" s="25">
        <v>1.2226595869629464E-7</v>
      </c>
    </row>
    <row r="18" spans="1:27" ht="18.95" customHeight="1" x14ac:dyDescent="0.2">
      <c r="A18" s="93" t="s">
        <v>28</v>
      </c>
      <c r="B18" s="93"/>
      <c r="C18" s="93"/>
      <c r="E18" s="80">
        <v>10000</v>
      </c>
      <c r="G18" s="9">
        <v>12411506</v>
      </c>
      <c r="I18" s="9">
        <v>4286606.4000000004</v>
      </c>
      <c r="K18" s="9">
        <v>0</v>
      </c>
      <c r="M18" s="9">
        <v>0</v>
      </c>
      <c r="O18" s="9">
        <v>0</v>
      </c>
      <c r="Q18" s="9">
        <v>0</v>
      </c>
      <c r="S18" s="9">
        <v>10000</v>
      </c>
      <c r="U18" s="9">
        <v>432</v>
      </c>
      <c r="W18" s="9">
        <v>12411506</v>
      </c>
      <c r="Y18" s="9">
        <v>4286606.4000000004</v>
      </c>
      <c r="AA18" s="25">
        <v>1.2283463757395184E-7</v>
      </c>
    </row>
    <row r="19" spans="1:27" ht="18.95" customHeight="1" x14ac:dyDescent="0.2">
      <c r="A19" s="93" t="s">
        <v>29</v>
      </c>
      <c r="B19" s="93"/>
      <c r="C19" s="93"/>
      <c r="E19" s="80">
        <v>10000</v>
      </c>
      <c r="G19" s="9">
        <v>11110300</v>
      </c>
      <c r="I19" s="9">
        <v>10914970</v>
      </c>
      <c r="K19" s="9">
        <v>0</v>
      </c>
      <c r="M19" s="9">
        <v>0</v>
      </c>
      <c r="O19" s="9">
        <v>0</v>
      </c>
      <c r="Q19" s="9">
        <v>0</v>
      </c>
      <c r="S19" s="9">
        <v>10000</v>
      </c>
      <c r="U19" s="9">
        <v>1100</v>
      </c>
      <c r="W19" s="9">
        <v>11110300</v>
      </c>
      <c r="Y19" s="9">
        <v>10914970</v>
      </c>
      <c r="AA19" s="25">
        <v>3.1277338271145145E-7</v>
      </c>
    </row>
    <row r="20" spans="1:27" ht="18.95" customHeight="1" x14ac:dyDescent="0.2">
      <c r="A20" s="93" t="s">
        <v>30</v>
      </c>
      <c r="B20" s="93"/>
      <c r="C20" s="93"/>
      <c r="E20" s="80">
        <v>29700000</v>
      </c>
      <c r="G20" s="9">
        <v>39942405959</v>
      </c>
      <c r="I20" s="9">
        <v>50541768585</v>
      </c>
      <c r="K20" s="9">
        <v>0</v>
      </c>
      <c r="M20" s="9">
        <v>0</v>
      </c>
      <c r="O20" s="9">
        <v>0</v>
      </c>
      <c r="Q20" s="9">
        <v>0</v>
      </c>
      <c r="S20" s="9">
        <v>29700000</v>
      </c>
      <c r="U20" s="9">
        <v>1904</v>
      </c>
      <c r="W20" s="9">
        <v>39942405959</v>
      </c>
      <c r="Y20" s="9">
        <v>56111677776</v>
      </c>
      <c r="AA20" s="25">
        <v>1.6079054058430295E-3</v>
      </c>
    </row>
    <row r="21" spans="1:27" ht="18.95" customHeight="1" x14ac:dyDescent="0.2">
      <c r="A21" s="93" t="s">
        <v>31</v>
      </c>
      <c r="B21" s="93"/>
      <c r="C21" s="93"/>
      <c r="E21" s="80">
        <v>4500000</v>
      </c>
      <c r="G21" s="9">
        <v>51090492742</v>
      </c>
      <c r="I21" s="9">
        <v>63406053000</v>
      </c>
      <c r="K21" s="9">
        <v>0</v>
      </c>
      <c r="M21" s="9">
        <v>0</v>
      </c>
      <c r="O21" s="9">
        <v>0</v>
      </c>
      <c r="Q21" s="9">
        <v>0</v>
      </c>
      <c r="S21" s="9">
        <v>4500000</v>
      </c>
      <c r="U21" s="9">
        <v>16460</v>
      </c>
      <c r="W21" s="9">
        <v>51090492742</v>
      </c>
      <c r="Y21" s="9">
        <v>73497438900</v>
      </c>
      <c r="AA21" s="25">
        <v>2.1061022234033825E-3</v>
      </c>
    </row>
    <row r="22" spans="1:27" ht="18.95" customHeight="1" x14ac:dyDescent="0.2">
      <c r="A22" s="93" t="s">
        <v>32</v>
      </c>
      <c r="B22" s="93"/>
      <c r="C22" s="93"/>
      <c r="E22" s="80">
        <v>10000</v>
      </c>
      <c r="G22" s="9">
        <v>9608908</v>
      </c>
      <c r="I22" s="9">
        <v>4276683.7</v>
      </c>
      <c r="K22" s="9">
        <v>0</v>
      </c>
      <c r="M22" s="9">
        <v>0</v>
      </c>
      <c r="O22" s="9">
        <v>0</v>
      </c>
      <c r="Q22" s="9">
        <v>0</v>
      </c>
      <c r="S22" s="9">
        <v>10000</v>
      </c>
      <c r="U22" s="9">
        <v>431</v>
      </c>
      <c r="W22" s="9">
        <v>9608908</v>
      </c>
      <c r="Y22" s="9">
        <v>4276683.7</v>
      </c>
      <c r="AA22" s="25">
        <v>1.2255029813512324E-7</v>
      </c>
    </row>
    <row r="23" spans="1:27" ht="18.95" customHeight="1" x14ac:dyDescent="0.2">
      <c r="A23" s="93" t="s">
        <v>33</v>
      </c>
      <c r="B23" s="93"/>
      <c r="C23" s="93"/>
      <c r="E23" s="80">
        <v>10000</v>
      </c>
      <c r="G23" s="9">
        <v>7607052</v>
      </c>
      <c r="I23" s="9">
        <v>4316374.5</v>
      </c>
      <c r="K23" s="9">
        <v>0</v>
      </c>
      <c r="M23" s="9">
        <v>0</v>
      </c>
      <c r="O23" s="9">
        <v>0</v>
      </c>
      <c r="Q23" s="9">
        <v>0</v>
      </c>
      <c r="S23" s="9">
        <v>10000</v>
      </c>
      <c r="U23" s="9">
        <v>435</v>
      </c>
      <c r="W23" s="9">
        <v>7607052</v>
      </c>
      <c r="Y23" s="9">
        <v>4316374.5</v>
      </c>
      <c r="AA23" s="25">
        <v>1.2368765589043762E-7</v>
      </c>
    </row>
    <row r="24" spans="1:27" ht="18.95" customHeight="1" x14ac:dyDescent="0.2">
      <c r="A24" s="93" t="s">
        <v>34</v>
      </c>
      <c r="B24" s="93"/>
      <c r="C24" s="93"/>
      <c r="E24" s="80">
        <v>10000</v>
      </c>
      <c r="G24" s="9">
        <v>12621321</v>
      </c>
      <c r="I24" s="9">
        <v>12066003.199999999</v>
      </c>
      <c r="K24" s="9">
        <v>0</v>
      </c>
      <c r="M24" s="9">
        <v>0</v>
      </c>
      <c r="O24" s="9">
        <v>0</v>
      </c>
      <c r="Q24" s="9">
        <v>0</v>
      </c>
      <c r="S24" s="9">
        <v>10000</v>
      </c>
      <c r="U24" s="9">
        <v>1216</v>
      </c>
      <c r="W24" s="9">
        <v>12621321</v>
      </c>
      <c r="Y24" s="9">
        <v>12066003.199999999</v>
      </c>
      <c r="AA24" s="25">
        <v>3.457567576155681E-7</v>
      </c>
    </row>
    <row r="25" spans="1:27" ht="18.95" customHeight="1" x14ac:dyDescent="0.2">
      <c r="A25" s="93" t="s">
        <v>35</v>
      </c>
      <c r="B25" s="93"/>
      <c r="C25" s="93"/>
      <c r="E25" s="80">
        <v>10000</v>
      </c>
      <c r="G25" s="9">
        <v>10509744</v>
      </c>
      <c r="I25" s="9">
        <v>6876431.0999999996</v>
      </c>
      <c r="K25" s="9">
        <v>0</v>
      </c>
      <c r="M25" s="9">
        <v>0</v>
      </c>
      <c r="O25" s="9">
        <v>0</v>
      </c>
      <c r="Q25" s="9">
        <v>0</v>
      </c>
      <c r="S25" s="9">
        <v>10000</v>
      </c>
      <c r="U25" s="9">
        <v>693</v>
      </c>
      <c r="W25" s="9">
        <v>10509744</v>
      </c>
      <c r="Y25" s="9">
        <v>6876431.0999999996</v>
      </c>
      <c r="AA25" s="25">
        <v>1.9704723110821438E-7</v>
      </c>
    </row>
    <row r="26" spans="1:27" ht="18.95" customHeight="1" x14ac:dyDescent="0.2">
      <c r="A26" s="93" t="s">
        <v>36</v>
      </c>
      <c r="B26" s="93"/>
      <c r="C26" s="93"/>
      <c r="E26" s="80">
        <v>10000</v>
      </c>
      <c r="G26" s="9">
        <v>12211320</v>
      </c>
      <c r="I26" s="9">
        <v>11688940.6</v>
      </c>
      <c r="K26" s="9">
        <v>0</v>
      </c>
      <c r="M26" s="9">
        <v>0</v>
      </c>
      <c r="O26" s="9">
        <v>0</v>
      </c>
      <c r="Q26" s="9">
        <v>0</v>
      </c>
      <c r="S26" s="9">
        <v>10000</v>
      </c>
      <c r="U26" s="9">
        <v>1178</v>
      </c>
      <c r="W26" s="9">
        <v>12211320</v>
      </c>
      <c r="Y26" s="9">
        <v>11688940.6</v>
      </c>
      <c r="AA26" s="25">
        <v>3.3495185894008162E-7</v>
      </c>
    </row>
    <row r="27" spans="1:27" ht="18.95" customHeight="1" x14ac:dyDescent="0.2">
      <c r="A27" s="93" t="s">
        <v>37</v>
      </c>
      <c r="B27" s="93"/>
      <c r="C27" s="93"/>
      <c r="E27" s="80">
        <v>10000</v>
      </c>
      <c r="G27" s="9">
        <v>21820230</v>
      </c>
      <c r="I27" s="9">
        <v>19736250.300000001</v>
      </c>
      <c r="K27" s="9">
        <v>0</v>
      </c>
      <c r="M27" s="9">
        <v>0</v>
      </c>
      <c r="O27" s="9">
        <v>0</v>
      </c>
      <c r="Q27" s="9">
        <v>0</v>
      </c>
      <c r="S27" s="9">
        <v>10000</v>
      </c>
      <c r="U27" s="9">
        <v>1989</v>
      </c>
      <c r="W27" s="9">
        <v>21820230</v>
      </c>
      <c r="Y27" s="9">
        <v>19736250.300000001</v>
      </c>
      <c r="AA27" s="25">
        <v>5.6555114383006989E-7</v>
      </c>
    </row>
    <row r="28" spans="1:27" ht="18.95" customHeight="1" x14ac:dyDescent="0.2">
      <c r="A28" s="93" t="s">
        <v>38</v>
      </c>
      <c r="B28" s="93"/>
      <c r="C28" s="93"/>
      <c r="E28" s="80">
        <v>10000</v>
      </c>
      <c r="G28" s="9">
        <v>13512528</v>
      </c>
      <c r="I28" s="9">
        <v>12909432.699999999</v>
      </c>
      <c r="K28" s="9">
        <v>0</v>
      </c>
      <c r="M28" s="9">
        <v>0</v>
      </c>
      <c r="O28" s="9">
        <v>0</v>
      </c>
      <c r="Q28" s="9">
        <v>0</v>
      </c>
      <c r="S28" s="9">
        <v>10000</v>
      </c>
      <c r="U28" s="9">
        <v>1301</v>
      </c>
      <c r="W28" s="9">
        <v>13512528</v>
      </c>
      <c r="Y28" s="9">
        <v>12909432.699999999</v>
      </c>
      <c r="AA28" s="25">
        <v>3.6992560991599846E-7</v>
      </c>
    </row>
    <row r="29" spans="1:27" ht="18.95" customHeight="1" x14ac:dyDescent="0.2">
      <c r="A29" s="93" t="s">
        <v>39</v>
      </c>
      <c r="B29" s="93"/>
      <c r="C29" s="93"/>
      <c r="E29" s="80">
        <v>10000</v>
      </c>
      <c r="G29" s="9">
        <v>9612416</v>
      </c>
      <c r="I29" s="9">
        <v>5973465.4000000004</v>
      </c>
      <c r="K29" s="9">
        <v>0</v>
      </c>
      <c r="M29" s="9">
        <v>0</v>
      </c>
      <c r="O29" s="9">
        <v>0</v>
      </c>
      <c r="Q29" s="9">
        <v>0</v>
      </c>
      <c r="S29" s="9">
        <v>10000</v>
      </c>
      <c r="U29" s="9">
        <v>602</v>
      </c>
      <c r="W29" s="9">
        <v>9612416</v>
      </c>
      <c r="Y29" s="9">
        <v>5973465.4000000004</v>
      </c>
      <c r="AA29" s="25">
        <v>1.7117234217481253E-7</v>
      </c>
    </row>
    <row r="30" spans="1:27" ht="18.95" customHeight="1" x14ac:dyDescent="0.2">
      <c r="A30" s="93" t="s">
        <v>40</v>
      </c>
      <c r="B30" s="93"/>
      <c r="C30" s="93"/>
      <c r="E30" s="80">
        <v>10000</v>
      </c>
      <c r="G30" s="9">
        <v>14012992</v>
      </c>
      <c r="I30" s="9">
        <v>13385722.300000001</v>
      </c>
      <c r="K30" s="9">
        <v>0</v>
      </c>
      <c r="M30" s="9">
        <v>0</v>
      </c>
      <c r="O30" s="9">
        <v>0</v>
      </c>
      <c r="Q30" s="9">
        <v>0</v>
      </c>
      <c r="S30" s="9">
        <v>10000</v>
      </c>
      <c r="U30" s="9">
        <v>1349</v>
      </c>
      <c r="W30" s="9">
        <v>14012992</v>
      </c>
      <c r="Y30" s="9">
        <v>13385722.300000001</v>
      </c>
      <c r="AA30" s="25">
        <v>3.835739029797709E-7</v>
      </c>
    </row>
    <row r="31" spans="1:27" ht="18.95" customHeight="1" x14ac:dyDescent="0.2">
      <c r="A31" s="93" t="s">
        <v>41</v>
      </c>
      <c r="B31" s="93"/>
      <c r="C31" s="93"/>
      <c r="E31" s="80">
        <v>10000</v>
      </c>
      <c r="G31" s="9">
        <v>7506960</v>
      </c>
      <c r="I31" s="9">
        <v>5824624.9000000004</v>
      </c>
      <c r="K31" s="9">
        <v>0</v>
      </c>
      <c r="M31" s="9">
        <v>0</v>
      </c>
      <c r="O31" s="9">
        <v>0</v>
      </c>
      <c r="Q31" s="9">
        <v>0</v>
      </c>
      <c r="S31" s="9">
        <v>10000</v>
      </c>
      <c r="U31" s="9">
        <v>587</v>
      </c>
      <c r="W31" s="9">
        <v>7506960</v>
      </c>
      <c r="Y31" s="9">
        <v>5824624.9000000004</v>
      </c>
      <c r="AA31" s="25">
        <v>1.6690725059238364E-7</v>
      </c>
    </row>
    <row r="32" spans="1:27" ht="18.95" customHeight="1" x14ac:dyDescent="0.2">
      <c r="A32" s="93" t="s">
        <v>42</v>
      </c>
      <c r="B32" s="93"/>
      <c r="C32" s="93"/>
      <c r="E32" s="80">
        <v>10000</v>
      </c>
      <c r="G32" s="9">
        <v>10109372</v>
      </c>
      <c r="I32" s="9">
        <v>9714323.3000000007</v>
      </c>
      <c r="K32" s="9">
        <v>0</v>
      </c>
      <c r="M32" s="9">
        <v>0</v>
      </c>
      <c r="O32" s="9">
        <v>0</v>
      </c>
      <c r="Q32" s="9">
        <v>0</v>
      </c>
      <c r="S32" s="9">
        <v>10000</v>
      </c>
      <c r="U32" s="9">
        <v>979</v>
      </c>
      <c r="W32" s="9">
        <v>10109372</v>
      </c>
      <c r="Y32" s="9">
        <v>9714323.3000000007</v>
      </c>
      <c r="AA32" s="25">
        <v>2.783683106131918E-7</v>
      </c>
    </row>
    <row r="33" spans="1:27" ht="18.95" customHeight="1" x14ac:dyDescent="0.2">
      <c r="A33" s="93" t="s">
        <v>43</v>
      </c>
      <c r="B33" s="93"/>
      <c r="C33" s="93"/>
      <c r="E33" s="80">
        <v>10000</v>
      </c>
      <c r="G33" s="9">
        <v>13919476</v>
      </c>
      <c r="I33" s="9">
        <v>12562138.199999999</v>
      </c>
      <c r="K33" s="9">
        <v>0</v>
      </c>
      <c r="M33" s="9">
        <v>0</v>
      </c>
      <c r="O33" s="9">
        <v>0</v>
      </c>
      <c r="Q33" s="9">
        <v>0</v>
      </c>
      <c r="S33" s="9">
        <v>10000</v>
      </c>
      <c r="U33" s="9">
        <v>1266</v>
      </c>
      <c r="W33" s="9">
        <v>13919476</v>
      </c>
      <c r="Y33" s="9">
        <v>12562138.199999999</v>
      </c>
      <c r="AA33" s="25">
        <v>3.5997372955699774E-7</v>
      </c>
    </row>
    <row r="34" spans="1:27" ht="18.95" customHeight="1" x14ac:dyDescent="0.2">
      <c r="A34" s="93" t="s">
        <v>44</v>
      </c>
      <c r="B34" s="93"/>
      <c r="C34" s="93"/>
      <c r="E34" s="80">
        <v>10000</v>
      </c>
      <c r="G34" s="9">
        <v>7607052</v>
      </c>
      <c r="I34" s="9">
        <v>4286606.4000000004</v>
      </c>
      <c r="K34" s="9">
        <v>0</v>
      </c>
      <c r="M34" s="9">
        <v>0</v>
      </c>
      <c r="O34" s="9">
        <v>0</v>
      </c>
      <c r="Q34" s="9">
        <v>0</v>
      </c>
      <c r="S34" s="9">
        <v>10000</v>
      </c>
      <c r="U34" s="9">
        <v>432</v>
      </c>
      <c r="W34" s="9">
        <v>7607052</v>
      </c>
      <c r="Y34" s="9">
        <v>4286606.4000000004</v>
      </c>
      <c r="AA34" s="25">
        <v>1.2283463757395184E-7</v>
      </c>
    </row>
    <row r="35" spans="1:27" ht="18.95" customHeight="1" x14ac:dyDescent="0.2">
      <c r="A35" s="93" t="s">
        <v>45</v>
      </c>
      <c r="B35" s="93"/>
      <c r="C35" s="93"/>
      <c r="E35" s="80">
        <v>10000</v>
      </c>
      <c r="G35" s="9">
        <v>8808166</v>
      </c>
      <c r="I35" s="9">
        <v>5080422.4000000004</v>
      </c>
      <c r="K35" s="9">
        <v>0</v>
      </c>
      <c r="M35" s="9">
        <v>0</v>
      </c>
      <c r="O35" s="9">
        <v>0</v>
      </c>
      <c r="Q35" s="9">
        <v>0</v>
      </c>
      <c r="S35" s="9">
        <v>10000</v>
      </c>
      <c r="U35" s="9">
        <v>512</v>
      </c>
      <c r="W35" s="9">
        <v>8808166</v>
      </c>
      <c r="Y35" s="9">
        <v>5080422.4000000004</v>
      </c>
      <c r="AA35" s="25">
        <v>1.4558179268023922E-7</v>
      </c>
    </row>
    <row r="36" spans="1:27" ht="18.95" customHeight="1" x14ac:dyDescent="0.2">
      <c r="A36" s="93" t="s">
        <v>46</v>
      </c>
      <c r="B36" s="93"/>
      <c r="C36" s="93"/>
      <c r="E36" s="80">
        <v>10000</v>
      </c>
      <c r="G36" s="9">
        <v>7206680</v>
      </c>
      <c r="I36" s="9">
        <v>4306451.8</v>
      </c>
      <c r="K36" s="9">
        <v>0</v>
      </c>
      <c r="M36" s="9">
        <v>0</v>
      </c>
      <c r="O36" s="9">
        <v>0</v>
      </c>
      <c r="Q36" s="9">
        <v>0</v>
      </c>
      <c r="S36" s="9">
        <v>10000</v>
      </c>
      <c r="U36" s="9">
        <v>434</v>
      </c>
      <c r="W36" s="9">
        <v>7206680</v>
      </c>
      <c r="Y36" s="9">
        <v>4306451.8</v>
      </c>
      <c r="AA36" s="25">
        <v>1.2340331645160903E-7</v>
      </c>
    </row>
    <row r="37" spans="1:27" ht="18.95" customHeight="1" x14ac:dyDescent="0.2">
      <c r="A37" s="93" t="s">
        <v>47</v>
      </c>
      <c r="B37" s="93"/>
      <c r="C37" s="93"/>
      <c r="E37" s="80">
        <v>10000</v>
      </c>
      <c r="G37" s="9">
        <v>12611692</v>
      </c>
      <c r="I37" s="9">
        <v>12016389.699999999</v>
      </c>
      <c r="K37" s="9">
        <v>0</v>
      </c>
      <c r="M37" s="9">
        <v>0</v>
      </c>
      <c r="O37" s="9">
        <v>0</v>
      </c>
      <c r="Q37" s="9">
        <v>0</v>
      </c>
      <c r="S37" s="9">
        <v>10000</v>
      </c>
      <c r="U37" s="9">
        <v>1211</v>
      </c>
      <c r="W37" s="9">
        <v>12611692</v>
      </c>
      <c r="Y37" s="9">
        <v>12016389.699999999</v>
      </c>
      <c r="AA37" s="25">
        <v>3.4433506042142515E-7</v>
      </c>
    </row>
    <row r="38" spans="1:27" ht="18.95" customHeight="1" x14ac:dyDescent="0.2">
      <c r="A38" s="93" t="s">
        <v>48</v>
      </c>
      <c r="B38" s="93"/>
      <c r="C38" s="93"/>
      <c r="E38" s="80">
        <v>5872208</v>
      </c>
      <c r="G38" s="9">
        <v>6171417565</v>
      </c>
      <c r="I38" s="9">
        <v>21524257683.999001</v>
      </c>
      <c r="K38" s="9">
        <v>0</v>
      </c>
      <c r="M38" s="9">
        <v>0</v>
      </c>
      <c r="O38" s="9">
        <v>0</v>
      </c>
      <c r="Q38" s="9">
        <v>0</v>
      </c>
      <c r="S38" s="9">
        <v>5872208</v>
      </c>
      <c r="U38" s="9">
        <v>3663</v>
      </c>
      <c r="W38" s="9">
        <v>6171417565</v>
      </c>
      <c r="Y38" s="9">
        <v>21343626393.202099</v>
      </c>
      <c r="AA38" s="25">
        <v>6.1161122992836776E-4</v>
      </c>
    </row>
    <row r="39" spans="1:27" ht="18.95" customHeight="1" x14ac:dyDescent="0.2">
      <c r="A39" s="93" t="s">
        <v>49</v>
      </c>
      <c r="B39" s="93"/>
      <c r="C39" s="93"/>
      <c r="E39" s="80">
        <v>282167044</v>
      </c>
      <c r="G39" s="9">
        <v>500150239820</v>
      </c>
      <c r="I39" s="9">
        <v>509574324804.78198</v>
      </c>
      <c r="K39" s="9">
        <v>0</v>
      </c>
      <c r="M39" s="9">
        <v>0</v>
      </c>
      <c r="O39" s="9">
        <v>0</v>
      </c>
      <c r="Q39" s="9">
        <v>0</v>
      </c>
      <c r="S39" s="9">
        <v>282167044</v>
      </c>
      <c r="U39" s="9">
        <v>1855</v>
      </c>
      <c r="W39" s="9">
        <v>500150239820</v>
      </c>
      <c r="Y39" s="9">
        <v>519373831051.02698</v>
      </c>
      <c r="AA39" s="25">
        <v>1.4882891114646727E-2</v>
      </c>
    </row>
    <row r="40" spans="1:27" ht="18.95" customHeight="1" x14ac:dyDescent="0.2">
      <c r="A40" s="93" t="s">
        <v>50</v>
      </c>
      <c r="B40" s="93"/>
      <c r="C40" s="93"/>
      <c r="E40" s="80">
        <v>1466666</v>
      </c>
      <c r="G40" s="9">
        <v>4460131306</v>
      </c>
      <c r="I40" s="9">
        <v>6084729176.8794203</v>
      </c>
      <c r="K40" s="9">
        <v>0</v>
      </c>
      <c r="M40" s="9">
        <v>0</v>
      </c>
      <c r="O40" s="9">
        <v>0</v>
      </c>
      <c r="Q40" s="9">
        <v>0</v>
      </c>
      <c r="S40" s="9">
        <v>1466666</v>
      </c>
      <c r="U40" s="9">
        <v>4430</v>
      </c>
      <c r="W40" s="9">
        <v>4460131306</v>
      </c>
      <c r="Y40" s="9">
        <v>6447106016.1625996</v>
      </c>
      <c r="AA40" s="25">
        <v>1.8474472741331638E-4</v>
      </c>
    </row>
    <row r="41" spans="1:27" ht="18.95" customHeight="1" x14ac:dyDescent="0.2">
      <c r="A41" s="93" t="s">
        <v>51</v>
      </c>
      <c r="B41" s="93"/>
      <c r="C41" s="93"/>
      <c r="E41" s="80">
        <v>515000</v>
      </c>
      <c r="G41" s="9">
        <v>8519967390</v>
      </c>
      <c r="I41" s="9">
        <v>10353245953</v>
      </c>
      <c r="K41" s="9">
        <v>0</v>
      </c>
      <c r="M41" s="9">
        <v>0</v>
      </c>
      <c r="O41" s="9">
        <v>-257000</v>
      </c>
      <c r="Q41" s="9">
        <v>4721509335</v>
      </c>
      <c r="S41" s="9">
        <v>258000</v>
      </c>
      <c r="U41" s="9">
        <v>18900</v>
      </c>
      <c r="W41" s="9">
        <v>4268255509</v>
      </c>
      <c r="Y41" s="9">
        <v>4838506974</v>
      </c>
      <c r="AA41" s="25">
        <v>1.3864959716159813E-4</v>
      </c>
    </row>
    <row r="42" spans="1:27" ht="18.95" customHeight="1" x14ac:dyDescent="0.2">
      <c r="A42" s="93" t="s">
        <v>52</v>
      </c>
      <c r="B42" s="93"/>
      <c r="C42" s="93"/>
      <c r="E42" s="80">
        <v>0</v>
      </c>
      <c r="G42" s="9">
        <v>0</v>
      </c>
      <c r="I42" s="9">
        <v>0</v>
      </c>
      <c r="K42" s="9">
        <v>32000</v>
      </c>
      <c r="M42" s="9">
        <v>20021194745</v>
      </c>
      <c r="O42" s="9">
        <v>0</v>
      </c>
      <c r="Q42" s="9">
        <v>0</v>
      </c>
      <c r="S42" s="9">
        <v>32000</v>
      </c>
      <c r="U42" s="9">
        <v>605930</v>
      </c>
      <c r="W42" s="9">
        <v>20021194745</v>
      </c>
      <c r="Y42" s="9">
        <v>19239877155.200001</v>
      </c>
      <c r="AA42" s="25">
        <v>5.5132734774210844E-4</v>
      </c>
    </row>
    <row r="43" spans="1:27" ht="18.95" customHeight="1" x14ac:dyDescent="0.2">
      <c r="A43" s="93" t="s">
        <v>53</v>
      </c>
      <c r="B43" s="93"/>
      <c r="C43" s="93"/>
      <c r="E43" s="80">
        <v>0</v>
      </c>
      <c r="G43" s="9">
        <v>0</v>
      </c>
      <c r="I43" s="9">
        <v>0</v>
      </c>
      <c r="K43" s="9">
        <v>1675000</v>
      </c>
      <c r="M43" s="9">
        <v>7056959384</v>
      </c>
      <c r="O43" s="9">
        <v>0</v>
      </c>
      <c r="Q43" s="9">
        <v>0</v>
      </c>
      <c r="S43" s="9">
        <v>1675000</v>
      </c>
      <c r="U43" s="9">
        <v>4449</v>
      </c>
      <c r="W43" s="9">
        <v>7056959384</v>
      </c>
      <c r="Y43" s="9">
        <v>7394470460.25</v>
      </c>
      <c r="AA43" s="25">
        <v>2.1189188236085815E-4</v>
      </c>
    </row>
    <row r="44" spans="1:27" ht="18.95" customHeight="1" x14ac:dyDescent="0.2">
      <c r="A44" s="93" t="s">
        <v>54</v>
      </c>
      <c r="B44" s="93"/>
      <c r="C44" s="93"/>
      <c r="E44" s="80">
        <v>0</v>
      </c>
      <c r="G44" s="9">
        <v>0</v>
      </c>
      <c r="I44" s="9">
        <v>0</v>
      </c>
      <c r="K44" s="9">
        <v>800000</v>
      </c>
      <c r="M44" s="9">
        <v>22114079875</v>
      </c>
      <c r="O44" s="9">
        <v>0</v>
      </c>
      <c r="Q44" s="9">
        <v>0</v>
      </c>
      <c r="S44" s="9">
        <v>800000</v>
      </c>
      <c r="U44" s="9">
        <v>27370</v>
      </c>
      <c r="W44" s="9">
        <v>22114079875</v>
      </c>
      <c r="Y44" s="9">
        <v>21726743920</v>
      </c>
      <c r="AA44" s="25">
        <v>6.2258963525908557E-4</v>
      </c>
    </row>
    <row r="45" spans="1:27" ht="18.95" customHeight="1" x14ac:dyDescent="0.2">
      <c r="A45" s="93" t="s">
        <v>55</v>
      </c>
      <c r="B45" s="93"/>
      <c r="C45" s="93"/>
      <c r="E45" s="80">
        <v>0</v>
      </c>
      <c r="G45" s="9">
        <v>0</v>
      </c>
      <c r="I45" s="9">
        <v>0</v>
      </c>
      <c r="K45" s="9">
        <v>6777396</v>
      </c>
      <c r="M45" s="9">
        <v>29683419085</v>
      </c>
      <c r="O45" s="9">
        <v>0</v>
      </c>
      <c r="Q45" s="9">
        <v>0</v>
      </c>
      <c r="S45" s="9">
        <v>6777396</v>
      </c>
      <c r="U45" s="9">
        <v>4797</v>
      </c>
      <c r="W45" s="9">
        <v>29683419085</v>
      </c>
      <c r="Y45" s="9">
        <v>32259857278.6292</v>
      </c>
      <c r="AA45" s="25">
        <v>9.2442074387978103E-4</v>
      </c>
    </row>
    <row r="46" spans="1:27" ht="18.95" customHeight="1" x14ac:dyDescent="0.2">
      <c r="A46" s="93" t="s">
        <v>56</v>
      </c>
      <c r="B46" s="93"/>
      <c r="C46" s="93"/>
      <c r="E46" s="80">
        <v>0</v>
      </c>
      <c r="G46" s="9">
        <v>0</v>
      </c>
      <c r="I46" s="9">
        <v>0</v>
      </c>
      <c r="K46" s="9">
        <v>3751000</v>
      </c>
      <c r="M46" s="9">
        <v>29898844635</v>
      </c>
      <c r="O46" s="9">
        <v>0</v>
      </c>
      <c r="Q46" s="9">
        <v>0</v>
      </c>
      <c r="S46" s="9">
        <v>3751000</v>
      </c>
      <c r="U46" s="9">
        <v>7570</v>
      </c>
      <c r="W46" s="9">
        <v>29898844635</v>
      </c>
      <c r="Y46" s="9">
        <v>28175576108.900002</v>
      </c>
      <c r="AA46" s="25">
        <v>8.0738382692985939E-4</v>
      </c>
    </row>
    <row r="47" spans="1:27" ht="18.95" customHeight="1" x14ac:dyDescent="0.2">
      <c r="A47" s="93" t="s">
        <v>57</v>
      </c>
      <c r="B47" s="93"/>
      <c r="C47" s="93"/>
      <c r="E47" s="80">
        <v>0</v>
      </c>
      <c r="G47" s="9">
        <v>0</v>
      </c>
      <c r="I47" s="9">
        <v>0</v>
      </c>
      <c r="K47" s="9">
        <v>1169000</v>
      </c>
      <c r="M47" s="9">
        <v>20574445262</v>
      </c>
      <c r="O47" s="9">
        <v>0</v>
      </c>
      <c r="Q47" s="9">
        <v>0</v>
      </c>
      <c r="S47" s="9">
        <v>1169000</v>
      </c>
      <c r="U47" s="9">
        <v>15840</v>
      </c>
      <c r="W47" s="9">
        <v>20574445262</v>
      </c>
      <c r="Y47" s="9">
        <v>18373823899.200001</v>
      </c>
      <c r="AA47" s="25">
        <v>5.2651020152114894E-4</v>
      </c>
    </row>
    <row r="48" spans="1:27" ht="18.95" customHeight="1" x14ac:dyDescent="0.2">
      <c r="A48" s="93" t="s">
        <v>58</v>
      </c>
      <c r="B48" s="93"/>
      <c r="C48" s="93"/>
      <c r="E48" s="80">
        <v>0</v>
      </c>
      <c r="G48" s="9">
        <v>0</v>
      </c>
      <c r="I48" s="9">
        <v>0</v>
      </c>
      <c r="K48" s="9">
        <v>4588505</v>
      </c>
      <c r="M48" s="9">
        <v>0</v>
      </c>
      <c r="O48" s="9">
        <v>0</v>
      </c>
      <c r="Q48" s="9">
        <v>0</v>
      </c>
      <c r="S48" s="9">
        <v>4588505</v>
      </c>
      <c r="U48" s="9">
        <v>1056</v>
      </c>
      <c r="W48" s="9">
        <v>13091004765</v>
      </c>
      <c r="Y48" s="9">
        <v>4808005864.3056002</v>
      </c>
      <c r="AA48" s="25">
        <v>1.3777557412208722E-4</v>
      </c>
    </row>
    <row r="49" spans="1:27" ht="18.95" customHeight="1" x14ac:dyDescent="0.2">
      <c r="A49" s="93" t="s">
        <v>59</v>
      </c>
      <c r="B49" s="93"/>
      <c r="C49" s="93"/>
      <c r="E49" s="80">
        <v>0</v>
      </c>
      <c r="G49" s="9">
        <v>0</v>
      </c>
      <c r="I49" s="9">
        <v>0</v>
      </c>
      <c r="K49" s="9">
        <v>750000</v>
      </c>
      <c r="M49" s="9">
        <v>6271538220</v>
      </c>
      <c r="O49" s="9">
        <v>0</v>
      </c>
      <c r="Q49" s="9">
        <v>0</v>
      </c>
      <c r="S49" s="9">
        <v>750000</v>
      </c>
      <c r="U49" s="9">
        <v>11490</v>
      </c>
      <c r="W49" s="9">
        <v>6271538220</v>
      </c>
      <c r="Y49" s="9">
        <v>8550886725</v>
      </c>
      <c r="AA49" s="25">
        <v>2.4502951141053937E-4</v>
      </c>
    </row>
    <row r="50" spans="1:27" ht="18.95" customHeight="1" x14ac:dyDescent="0.2">
      <c r="A50" s="94" t="s">
        <v>60</v>
      </c>
      <c r="B50" s="94"/>
      <c r="C50" s="94"/>
      <c r="E50" s="80">
        <v>0</v>
      </c>
      <c r="G50" s="12">
        <v>0</v>
      </c>
      <c r="I50" s="12">
        <v>0</v>
      </c>
      <c r="K50" s="9">
        <v>1000000</v>
      </c>
      <c r="M50" s="12">
        <v>46125150214</v>
      </c>
      <c r="O50" s="9">
        <v>0</v>
      </c>
      <c r="Q50" s="12">
        <v>0</v>
      </c>
      <c r="S50" s="9">
        <v>1000000</v>
      </c>
      <c r="U50" s="9">
        <v>68910</v>
      </c>
      <c r="W50" s="12">
        <v>46125150214</v>
      </c>
      <c r="Y50" s="12">
        <v>68377325700</v>
      </c>
      <c r="AA50" s="26">
        <v>1.9593830729678291E-3</v>
      </c>
    </row>
    <row r="51" spans="1:27" ht="18.95" customHeight="1" thickBot="1" x14ac:dyDescent="0.25">
      <c r="A51" s="95" t="s">
        <v>61</v>
      </c>
      <c r="B51" s="95"/>
      <c r="C51" s="95"/>
      <c r="E51" s="9"/>
      <c r="G51" s="15">
        <v>737497482496</v>
      </c>
      <c r="I51" s="15">
        <v>777393285411.17297</v>
      </c>
      <c r="K51" s="9"/>
      <c r="M51" s="15">
        <v>231382727966</v>
      </c>
      <c r="O51" s="9"/>
      <c r="Q51" s="15">
        <v>5331140208</v>
      </c>
      <c r="S51" s="9"/>
      <c r="U51" s="9"/>
      <c r="W51" s="15">
        <v>964166559931</v>
      </c>
      <c r="Y51" s="20">
        <f>SUM(Y9:Y50)</f>
        <v>1034939059768.9824</v>
      </c>
      <c r="AA51" s="27">
        <f>SUM(AA9:AA50)</f>
        <v>2.9656645013605501E-2</v>
      </c>
    </row>
    <row r="52" spans="1:27" ht="13.5" thickTop="1" x14ac:dyDescent="0.2"/>
  </sheetData>
  <mergeCells count="55">
    <mergeCell ref="A51:C51"/>
    <mergeCell ref="A43:C43"/>
    <mergeCell ref="A44:C44"/>
    <mergeCell ref="A45:C45"/>
    <mergeCell ref="A46:C46"/>
    <mergeCell ref="A50:C50"/>
    <mergeCell ref="A47:C47"/>
    <mergeCell ref="A48:C48"/>
    <mergeCell ref="A49:C49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8"/>
  <sheetViews>
    <sheetView rightToLeft="1" workbookViewId="0">
      <selection activeCell="AO16" sqref="AO16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5.425781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ht="14.45" customHeight="1" x14ac:dyDescent="0.2"/>
    <row r="5" spans="1:49" ht="14.45" customHeight="1" x14ac:dyDescent="0.2">
      <c r="A5" s="89" t="s">
        <v>62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</row>
    <row r="6" spans="1:49" ht="14.45" customHeight="1" x14ac:dyDescent="0.2">
      <c r="I6" s="90" t="s">
        <v>7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C6" s="90" t="s">
        <v>9</v>
      </c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90" t="s">
        <v>63</v>
      </c>
      <c r="B8" s="90"/>
      <c r="C8" s="90"/>
      <c r="D8" s="90"/>
      <c r="E8" s="90"/>
      <c r="F8" s="90"/>
      <c r="G8" s="90"/>
      <c r="I8" s="90" t="s">
        <v>64</v>
      </c>
      <c r="J8" s="90"/>
      <c r="K8" s="90"/>
      <c r="M8" s="90" t="s">
        <v>65</v>
      </c>
      <c r="N8" s="90"/>
      <c r="O8" s="90"/>
      <c r="Q8" s="90" t="s">
        <v>66</v>
      </c>
      <c r="R8" s="90"/>
      <c r="S8" s="90"/>
      <c r="T8" s="90"/>
      <c r="U8" s="90"/>
      <c r="W8" s="90" t="s">
        <v>67</v>
      </c>
      <c r="X8" s="90"/>
      <c r="Y8" s="90"/>
      <c r="Z8" s="90"/>
      <c r="AA8" s="90"/>
      <c r="AC8" s="90" t="s">
        <v>64</v>
      </c>
      <c r="AD8" s="90"/>
      <c r="AE8" s="90"/>
      <c r="AF8" s="90"/>
      <c r="AG8" s="90"/>
      <c r="AI8" s="90" t="s">
        <v>65</v>
      </c>
      <c r="AJ8" s="90"/>
      <c r="AK8" s="90"/>
      <c r="AM8" s="90" t="s">
        <v>66</v>
      </c>
      <c r="AN8" s="90"/>
      <c r="AO8" s="90"/>
      <c r="AQ8" s="90" t="s">
        <v>67</v>
      </c>
      <c r="AR8" s="90"/>
      <c r="AS8" s="90"/>
    </row>
    <row r="9" spans="1:49" ht="21.75" customHeight="1" x14ac:dyDescent="0.2">
      <c r="A9" s="92" t="s">
        <v>68</v>
      </c>
      <c r="B9" s="92"/>
      <c r="C9" s="92"/>
      <c r="D9" s="92"/>
      <c r="E9" s="92"/>
      <c r="F9" s="92"/>
      <c r="G9" s="92"/>
      <c r="I9" s="96">
        <v>282167044</v>
      </c>
      <c r="J9" s="96"/>
      <c r="K9" s="96"/>
      <c r="M9" s="96">
        <v>2496</v>
      </c>
      <c r="N9" s="96"/>
      <c r="O9" s="96"/>
      <c r="Q9" s="92" t="s">
        <v>69</v>
      </c>
      <c r="R9" s="92"/>
      <c r="S9" s="92"/>
      <c r="T9" s="92"/>
      <c r="U9" s="92"/>
      <c r="W9" s="97">
        <v>0.25741354699968699</v>
      </c>
      <c r="X9" s="97"/>
      <c r="Y9" s="97"/>
      <c r="Z9" s="97"/>
      <c r="AA9" s="97"/>
      <c r="AC9" s="96">
        <v>282167044</v>
      </c>
      <c r="AD9" s="96"/>
      <c r="AE9" s="96"/>
      <c r="AF9" s="96"/>
      <c r="AG9" s="96"/>
      <c r="AI9" s="96">
        <v>2496</v>
      </c>
      <c r="AJ9" s="96"/>
      <c r="AK9" s="96"/>
      <c r="AM9" s="92" t="s">
        <v>69</v>
      </c>
      <c r="AN9" s="92"/>
      <c r="AO9" s="92"/>
      <c r="AQ9" s="97">
        <v>0.25741354699968699</v>
      </c>
      <c r="AR9" s="97"/>
      <c r="AS9" s="97"/>
    </row>
    <row r="10" spans="1:49" ht="14.45" customHeight="1" x14ac:dyDescent="0.2">
      <c r="A10" s="89" t="s">
        <v>70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</row>
    <row r="11" spans="1:49" ht="14.45" customHeight="1" x14ac:dyDescent="0.2">
      <c r="C11" s="90" t="s">
        <v>7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Y11" s="90" t="s">
        <v>9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</row>
    <row r="12" spans="1:49" ht="38.25" customHeight="1" x14ac:dyDescent="0.2">
      <c r="A12" s="2" t="s">
        <v>63</v>
      </c>
      <c r="C12" s="4" t="s">
        <v>71</v>
      </c>
      <c r="D12" s="3"/>
      <c r="E12" s="4" t="s">
        <v>72</v>
      </c>
      <c r="F12" s="3"/>
      <c r="G12" s="98" t="s">
        <v>73</v>
      </c>
      <c r="H12" s="98"/>
      <c r="I12" s="98"/>
      <c r="J12" s="3"/>
      <c r="K12" s="91" t="s">
        <v>74</v>
      </c>
      <c r="L12" s="91"/>
      <c r="M12" s="91"/>
      <c r="N12" s="3"/>
      <c r="O12" s="91" t="s">
        <v>65</v>
      </c>
      <c r="P12" s="91"/>
      <c r="Q12" s="91"/>
      <c r="R12" s="3"/>
      <c r="S12" s="91" t="s">
        <v>66</v>
      </c>
      <c r="T12" s="91"/>
      <c r="U12" s="91"/>
      <c r="V12" s="91"/>
      <c r="W12" s="91"/>
      <c r="Y12" s="91" t="s">
        <v>71</v>
      </c>
      <c r="Z12" s="91"/>
      <c r="AA12" s="91"/>
      <c r="AB12" s="91"/>
      <c r="AC12" s="91"/>
      <c r="AD12" s="3"/>
      <c r="AE12" s="91" t="s">
        <v>72</v>
      </c>
      <c r="AF12" s="91"/>
      <c r="AG12" s="91"/>
      <c r="AH12" s="91"/>
      <c r="AI12" s="91"/>
      <c r="AJ12" s="3"/>
      <c r="AK12" s="98" t="s">
        <v>73</v>
      </c>
      <c r="AL12" s="98"/>
      <c r="AM12" s="98"/>
      <c r="AN12" s="3"/>
      <c r="AO12" s="91" t="s">
        <v>74</v>
      </c>
      <c r="AP12" s="91"/>
      <c r="AQ12" s="91"/>
      <c r="AR12" s="3"/>
      <c r="AS12" s="91" t="s">
        <v>65</v>
      </c>
      <c r="AT12" s="91"/>
      <c r="AU12" s="3"/>
      <c r="AV12" s="4" t="s">
        <v>66</v>
      </c>
    </row>
    <row r="13" spans="1:49" ht="21.75" customHeight="1" x14ac:dyDescent="0.2">
      <c r="A13" s="5" t="s">
        <v>75</v>
      </c>
      <c r="C13" s="5" t="s">
        <v>76</v>
      </c>
      <c r="E13" s="5" t="s">
        <v>77</v>
      </c>
      <c r="G13" s="92" t="s">
        <v>78</v>
      </c>
      <c r="H13" s="92"/>
      <c r="I13" s="92"/>
      <c r="K13" s="96">
        <v>282167044</v>
      </c>
      <c r="L13" s="96"/>
      <c r="M13" s="96"/>
      <c r="O13" s="96">
        <v>2552</v>
      </c>
      <c r="P13" s="96"/>
      <c r="Q13" s="96"/>
      <c r="S13" s="92" t="s">
        <v>79</v>
      </c>
      <c r="T13" s="92"/>
      <c r="U13" s="92"/>
      <c r="V13" s="92"/>
      <c r="W13" s="92"/>
      <c r="Y13" s="92" t="s">
        <v>76</v>
      </c>
      <c r="Z13" s="92"/>
      <c r="AA13" s="92"/>
      <c r="AB13" s="92"/>
      <c r="AC13" s="92"/>
      <c r="AE13" s="92" t="s">
        <v>77</v>
      </c>
      <c r="AF13" s="92"/>
      <c r="AG13" s="92"/>
      <c r="AH13" s="92"/>
      <c r="AI13" s="92"/>
      <c r="AK13" s="92" t="s">
        <v>78</v>
      </c>
      <c r="AL13" s="92"/>
      <c r="AM13" s="92"/>
      <c r="AO13" s="96">
        <v>282167044</v>
      </c>
      <c r="AP13" s="96"/>
      <c r="AQ13" s="96"/>
      <c r="AS13" s="96">
        <v>2552</v>
      </c>
      <c r="AT13" s="96"/>
      <c r="AV13" s="5" t="s">
        <v>79</v>
      </c>
    </row>
    <row r="14" spans="1:49" ht="14.45" customHeight="1" x14ac:dyDescent="0.2">
      <c r="A14" s="89" t="s">
        <v>80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</row>
    <row r="15" spans="1:49" ht="14.45" customHeight="1" x14ac:dyDescent="0.2">
      <c r="C15" s="90" t="s">
        <v>7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O15" s="90" t="s">
        <v>9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49" ht="14.45" customHeight="1" x14ac:dyDescent="0.2">
      <c r="A16" s="2" t="s">
        <v>63</v>
      </c>
      <c r="C16" s="4" t="s">
        <v>72</v>
      </c>
      <c r="D16" s="3"/>
      <c r="E16" s="4" t="s">
        <v>74</v>
      </c>
      <c r="F16" s="3"/>
      <c r="G16" s="91" t="s">
        <v>65</v>
      </c>
      <c r="H16" s="91"/>
      <c r="I16" s="91"/>
      <c r="J16" s="3"/>
      <c r="K16" s="91" t="s">
        <v>66</v>
      </c>
      <c r="L16" s="91"/>
      <c r="M16" s="91"/>
      <c r="O16" s="91" t="s">
        <v>72</v>
      </c>
      <c r="P16" s="91"/>
      <c r="Q16" s="91"/>
      <c r="R16" s="91"/>
      <c r="S16" s="91"/>
      <c r="T16" s="3"/>
      <c r="U16" s="91" t="s">
        <v>74</v>
      </c>
      <c r="V16" s="91"/>
      <c r="W16" s="91"/>
      <c r="X16" s="91"/>
      <c r="Y16" s="91"/>
      <c r="Z16" s="3"/>
      <c r="AA16" s="91" t="s">
        <v>65</v>
      </c>
      <c r="AB16" s="91"/>
      <c r="AC16" s="91"/>
      <c r="AD16" s="91"/>
      <c r="AE16" s="91"/>
      <c r="AF16" s="3"/>
      <c r="AG16" s="91" t="s">
        <v>66</v>
      </c>
      <c r="AH16" s="91"/>
      <c r="AI16" s="91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6"/>
  <sheetViews>
    <sheetView rightToLeft="1" view="pageBreakPreview" zoomScale="90" zoomScaleNormal="100" zoomScaleSheetLayoutView="90" workbookViewId="0">
      <selection activeCell="A16" sqref="A16:XFD23"/>
    </sheetView>
  </sheetViews>
  <sheetFormatPr defaultRowHeight="12.75" x14ac:dyDescent="0.2"/>
  <cols>
    <col min="1" max="1" width="10.85546875" customWidth="1"/>
    <col min="2" max="2" width="14.28515625" customWidth="1"/>
    <col min="3" max="3" width="1.28515625" customWidth="1"/>
    <col min="4" max="4" width="11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3" customWidth="1"/>
    <col min="11" max="11" width="1.28515625" customWidth="1"/>
    <col min="12" max="12" width="14.7109375" bestFit="1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5703125" customWidth="1"/>
    <col min="19" max="19" width="1.28515625" customWidth="1"/>
    <col min="20" max="20" width="13" customWidth="1"/>
    <col min="21" max="21" width="1.28515625" customWidth="1"/>
    <col min="22" max="22" width="16.140625" bestFit="1" customWidth="1"/>
    <col min="23" max="23" width="1.28515625" customWidth="1"/>
    <col min="24" max="24" width="16.85546875" customWidth="1"/>
    <col min="25" max="25" width="1.28515625" customWidth="1"/>
    <col min="26" max="26" width="8.85546875" customWidth="1"/>
    <col min="27" max="27" width="0.28515625" customWidth="1"/>
  </cols>
  <sheetData>
    <row r="1" spans="1:26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4.45" customHeight="1" x14ac:dyDescent="0.2"/>
    <row r="5" spans="1:26" ht="14.45" customHeight="1" x14ac:dyDescent="0.2">
      <c r="A5" s="1" t="s">
        <v>81</v>
      </c>
      <c r="B5" s="89" t="s">
        <v>82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4.45" customHeight="1" x14ac:dyDescent="0.2">
      <c r="D6" s="90" t="s">
        <v>7</v>
      </c>
      <c r="E6" s="90"/>
      <c r="F6" s="90"/>
      <c r="G6" s="90"/>
      <c r="H6" s="90"/>
      <c r="J6" s="90" t="s">
        <v>8</v>
      </c>
      <c r="K6" s="90"/>
      <c r="L6" s="90"/>
      <c r="M6" s="90"/>
      <c r="N6" s="90"/>
      <c r="O6" s="90"/>
      <c r="P6" s="90"/>
      <c r="R6" s="90" t="s">
        <v>9</v>
      </c>
      <c r="S6" s="90"/>
      <c r="T6" s="90"/>
      <c r="U6" s="90"/>
      <c r="V6" s="90"/>
      <c r="W6" s="90"/>
      <c r="X6" s="90"/>
      <c r="Y6" s="90"/>
      <c r="Z6" s="90"/>
    </row>
    <row r="7" spans="1:26" ht="14.45" customHeight="1" x14ac:dyDescent="0.2">
      <c r="D7" s="3"/>
      <c r="E7" s="3"/>
      <c r="F7" s="3"/>
      <c r="G7" s="3"/>
      <c r="H7" s="3"/>
      <c r="J7" s="91" t="s">
        <v>83</v>
      </c>
      <c r="K7" s="91"/>
      <c r="L7" s="91"/>
      <c r="M7" s="3"/>
      <c r="N7" s="91" t="s">
        <v>84</v>
      </c>
      <c r="O7" s="91"/>
      <c r="P7" s="91"/>
      <c r="R7" s="3"/>
      <c r="S7" s="3"/>
      <c r="T7" s="3"/>
      <c r="U7" s="3"/>
      <c r="V7" s="3"/>
      <c r="W7" s="3"/>
      <c r="X7" s="3"/>
      <c r="Y7" s="3"/>
      <c r="Z7" s="3"/>
    </row>
    <row r="8" spans="1:26" ht="63" x14ac:dyDescent="0.2">
      <c r="A8" s="90" t="s">
        <v>85</v>
      </c>
      <c r="B8" s="90"/>
      <c r="D8" s="82" t="s">
        <v>86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17" t="s">
        <v>87</v>
      </c>
      <c r="V8" s="2" t="s">
        <v>14</v>
      </c>
      <c r="X8" s="2" t="s">
        <v>15</v>
      </c>
      <c r="Z8" s="40" t="s">
        <v>18</v>
      </c>
    </row>
    <row r="9" spans="1:26" ht="21.75" customHeight="1" x14ac:dyDescent="0.2">
      <c r="A9" s="92" t="s">
        <v>88</v>
      </c>
      <c r="B9" s="92"/>
      <c r="D9" s="79">
        <v>322000</v>
      </c>
      <c r="F9" s="6">
        <v>119056602000</v>
      </c>
      <c r="H9" s="6">
        <v>131728248000</v>
      </c>
      <c r="J9" s="6">
        <v>0</v>
      </c>
      <c r="L9" s="6">
        <v>0</v>
      </c>
      <c r="N9" s="6">
        <v>0</v>
      </c>
      <c r="P9" s="6">
        <v>0</v>
      </c>
      <c r="R9" s="6">
        <v>322000</v>
      </c>
      <c r="T9" s="6">
        <v>450790</v>
      </c>
      <c r="V9" s="6">
        <v>119056602000</v>
      </c>
      <c r="X9" s="6">
        <v>145154360000</v>
      </c>
      <c r="Z9" s="29">
        <f>X9/سهام!$AC$6</f>
        <v>4.1594635800662576E-3</v>
      </c>
    </row>
    <row r="10" spans="1:26" ht="21.75" customHeight="1" x14ac:dyDescent="0.2">
      <c r="A10" s="93" t="s">
        <v>89</v>
      </c>
      <c r="B10" s="93"/>
      <c r="D10" s="80">
        <v>115000</v>
      </c>
      <c r="F10" s="9">
        <v>29612310475</v>
      </c>
      <c r="H10" s="9">
        <v>34506701625</v>
      </c>
      <c r="J10" s="9">
        <v>0</v>
      </c>
      <c r="L10" s="9">
        <v>0</v>
      </c>
      <c r="N10" s="9">
        <v>0</v>
      </c>
      <c r="P10" s="9">
        <v>0</v>
      </c>
      <c r="R10" s="9">
        <v>115000</v>
      </c>
      <c r="T10" s="9">
        <v>379450</v>
      </c>
      <c r="V10" s="9">
        <v>29612310475</v>
      </c>
      <c r="X10" s="9">
        <v>43536385475</v>
      </c>
      <c r="Z10" s="29">
        <f>X10/سهام!$AC$6</f>
        <v>1.2475547395957526E-3</v>
      </c>
    </row>
    <row r="11" spans="1:26" ht="21.75" customHeight="1" x14ac:dyDescent="0.2">
      <c r="A11" s="93" t="s">
        <v>90</v>
      </c>
      <c r="B11" s="93"/>
      <c r="D11" s="80">
        <v>1079850</v>
      </c>
      <c r="F11" s="9">
        <v>71951409371</v>
      </c>
      <c r="H11" s="9">
        <v>105279830618.16</v>
      </c>
      <c r="J11" s="9">
        <v>0</v>
      </c>
      <c r="L11" s="9">
        <v>0</v>
      </c>
      <c r="N11" s="9">
        <v>0</v>
      </c>
      <c r="P11" s="9">
        <v>0</v>
      </c>
      <c r="R11" s="9">
        <v>1079850</v>
      </c>
      <c r="T11" s="9">
        <v>112601</v>
      </c>
      <c r="V11" s="9">
        <v>71951409371</v>
      </c>
      <c r="X11" s="9">
        <v>121446279222.17999</v>
      </c>
      <c r="Z11" s="29">
        <f>X11/سهام!$AC$6</f>
        <v>3.4800978445236859E-3</v>
      </c>
    </row>
    <row r="12" spans="1:26" ht="21.75" customHeight="1" x14ac:dyDescent="0.2">
      <c r="A12" s="93" t="s">
        <v>91</v>
      </c>
      <c r="B12" s="93"/>
      <c r="D12" s="80">
        <v>1145000</v>
      </c>
      <c r="F12" s="9">
        <v>29805724000</v>
      </c>
      <c r="H12" s="9">
        <v>51352238278</v>
      </c>
      <c r="J12" s="9">
        <v>0</v>
      </c>
      <c r="L12" s="9">
        <v>0</v>
      </c>
      <c r="N12" s="9">
        <v>0</v>
      </c>
      <c r="P12" s="9">
        <v>0</v>
      </c>
      <c r="R12" s="9">
        <v>1145000</v>
      </c>
      <c r="T12" s="9">
        <v>51844</v>
      </c>
      <c r="V12" s="9">
        <v>29805724000</v>
      </c>
      <c r="X12" s="9">
        <v>59290146344</v>
      </c>
      <c r="Z12" s="29">
        <f>X12/سهام!$AC$6</f>
        <v>1.6989858546079262E-3</v>
      </c>
    </row>
    <row r="13" spans="1:26" ht="21.75" customHeight="1" x14ac:dyDescent="0.2">
      <c r="A13" s="93" t="s">
        <v>92</v>
      </c>
      <c r="B13" s="93"/>
      <c r="D13" s="80">
        <v>10000000</v>
      </c>
      <c r="F13" s="9">
        <v>100120000000</v>
      </c>
      <c r="H13" s="9">
        <v>127057348000</v>
      </c>
      <c r="J13" s="9">
        <v>0</v>
      </c>
      <c r="L13" s="9">
        <v>0</v>
      </c>
      <c r="N13" s="9">
        <v>0</v>
      </c>
      <c r="P13" s="9">
        <v>0</v>
      </c>
      <c r="R13" s="9">
        <v>10000000</v>
      </c>
      <c r="T13" s="9">
        <v>14420</v>
      </c>
      <c r="V13" s="9">
        <v>100120000000</v>
      </c>
      <c r="X13" s="9">
        <v>144026960000</v>
      </c>
      <c r="Z13" s="29">
        <f>X13/سهام!$AC$6</f>
        <v>4.1271574251552602E-3</v>
      </c>
    </row>
    <row r="14" spans="1:26" ht="21.75" customHeight="1" x14ac:dyDescent="0.2">
      <c r="A14" s="94" t="s">
        <v>93</v>
      </c>
      <c r="B14" s="94"/>
      <c r="D14" s="80">
        <v>0</v>
      </c>
      <c r="F14" s="12">
        <v>0</v>
      </c>
      <c r="H14" s="12">
        <v>0</v>
      </c>
      <c r="J14" s="9">
        <v>3600000</v>
      </c>
      <c r="L14" s="12">
        <v>69635982585</v>
      </c>
      <c r="N14" s="9">
        <v>0</v>
      </c>
      <c r="P14" s="12">
        <v>0</v>
      </c>
      <c r="R14" s="9">
        <v>3600000</v>
      </c>
      <c r="T14" s="9">
        <v>20400</v>
      </c>
      <c r="V14" s="12">
        <v>69635982585</v>
      </c>
      <c r="X14" s="12">
        <v>73271088000</v>
      </c>
      <c r="Z14" s="29">
        <f>X14/سهام!$AC$6</f>
        <v>2.0996160363893294E-3</v>
      </c>
    </row>
    <row r="15" spans="1:26" ht="21.75" customHeight="1" thickBot="1" x14ac:dyDescent="0.25">
      <c r="A15" s="95" t="s">
        <v>61</v>
      </c>
      <c r="B15" s="95"/>
      <c r="D15" s="80"/>
      <c r="F15" s="15">
        <v>350546045846</v>
      </c>
      <c r="H15" s="15">
        <v>449924366521.15997</v>
      </c>
      <c r="J15" s="9"/>
      <c r="L15" s="15">
        <v>69635982585</v>
      </c>
      <c r="N15" s="9"/>
      <c r="P15" s="15">
        <v>0</v>
      </c>
      <c r="R15" s="9"/>
      <c r="T15" s="9"/>
      <c r="V15" s="15">
        <f>SUM(V9:V14)</f>
        <v>420182028431</v>
      </c>
      <c r="X15" s="15">
        <f>SUM(X9:X14)</f>
        <v>586725219041.17993</v>
      </c>
      <c r="Z15" s="30">
        <f>SUM(Z9:Z14)</f>
        <v>1.6812875480338212E-2</v>
      </c>
    </row>
    <row r="16" spans="1:26" ht="13.5" thickTop="1" x14ac:dyDescent="0.2"/>
  </sheetData>
  <mergeCells count="17">
    <mergeCell ref="A11:B11"/>
    <mergeCell ref="A12:B12"/>
    <mergeCell ref="A13:B13"/>
    <mergeCell ref="A14:B14"/>
    <mergeCell ref="A15:B15"/>
    <mergeCell ref="J7:L7"/>
    <mergeCell ref="N7:P7"/>
    <mergeCell ref="A8:B8"/>
    <mergeCell ref="A9:B9"/>
    <mergeCell ref="A10:B10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29"/>
  <sheetViews>
    <sheetView rightToLeft="1" view="pageBreakPreview" topLeftCell="A13" zoomScale="80" zoomScaleNormal="100" zoomScaleSheetLayoutView="80" workbookViewId="0">
      <selection activeCell="V35" sqref="V3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0.42578125" customWidth="1"/>
    <col min="5" max="5" width="1.28515625" customWidth="1"/>
    <col min="6" max="6" width="14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7" customWidth="1"/>
    <col min="13" max="13" width="1.28515625" customWidth="1"/>
    <col min="14" max="14" width="8.7109375" customWidth="1"/>
    <col min="15" max="15" width="1.28515625" customWidth="1"/>
    <col min="16" max="16" width="11" bestFit="1" customWidth="1"/>
    <col min="17" max="17" width="1.28515625" customWidth="1"/>
    <col min="18" max="18" width="19.42578125" bestFit="1" customWidth="1"/>
    <col min="19" max="19" width="1.28515625" customWidth="1"/>
    <col min="20" max="20" width="19.42578125" bestFit="1" customWidth="1"/>
    <col min="21" max="21" width="1.28515625" customWidth="1"/>
    <col min="22" max="22" width="10.5703125" bestFit="1" customWidth="1"/>
    <col min="23" max="23" width="1.28515625" customWidth="1"/>
    <col min="24" max="24" width="18.5703125" bestFit="1" customWidth="1"/>
    <col min="25" max="25" width="1.28515625" customWidth="1"/>
    <col min="26" max="26" width="9" bestFit="1" customWidth="1"/>
    <col min="27" max="27" width="1.28515625" customWidth="1"/>
    <col min="28" max="28" width="16.85546875" bestFit="1" customWidth="1"/>
    <col min="29" max="29" width="1.28515625" customWidth="1"/>
    <col min="30" max="30" width="11.7109375" bestFit="1" customWidth="1"/>
    <col min="31" max="31" width="1.28515625" customWidth="1"/>
    <col min="32" max="32" width="16.28515625" bestFit="1" customWidth="1"/>
    <col min="33" max="33" width="1.28515625" customWidth="1"/>
    <col min="34" max="34" width="19.5703125" bestFit="1" customWidth="1"/>
    <col min="35" max="35" width="1.28515625" customWidth="1"/>
    <col min="36" max="36" width="20.28515625" bestFit="1" customWidth="1"/>
    <col min="37" max="37" width="1.28515625" customWidth="1"/>
    <col min="38" max="38" width="13" customWidth="1"/>
    <col min="39" max="39" width="0.28515625" customWidth="1"/>
  </cols>
  <sheetData>
    <row r="1" spans="1:41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41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41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41" ht="14.45" customHeight="1" x14ac:dyDescent="0.2"/>
    <row r="5" spans="1:41" ht="14.45" customHeight="1" x14ac:dyDescent="0.2">
      <c r="A5" s="1" t="s">
        <v>94</v>
      </c>
      <c r="B5" s="89" t="s">
        <v>95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O5">
        <v>34897374915274</v>
      </c>
    </row>
    <row r="6" spans="1:41" ht="14.45" customHeight="1" x14ac:dyDescent="0.2">
      <c r="A6" s="90" t="s">
        <v>96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 t="s">
        <v>7</v>
      </c>
      <c r="Q6" s="90"/>
      <c r="R6" s="90"/>
      <c r="S6" s="90"/>
      <c r="T6" s="90"/>
      <c r="V6" s="90" t="s">
        <v>8</v>
      </c>
      <c r="W6" s="90"/>
      <c r="X6" s="90"/>
      <c r="Y6" s="90"/>
      <c r="Z6" s="90"/>
      <c r="AA6" s="90"/>
      <c r="AB6" s="90"/>
      <c r="AD6" s="90" t="s">
        <v>9</v>
      </c>
      <c r="AE6" s="90"/>
      <c r="AF6" s="90"/>
      <c r="AG6" s="90"/>
      <c r="AH6" s="90"/>
      <c r="AI6" s="90"/>
      <c r="AJ6" s="90"/>
      <c r="AK6" s="90"/>
      <c r="AL6" s="90"/>
    </row>
    <row r="7" spans="1:41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1" t="s">
        <v>10</v>
      </c>
      <c r="W7" s="91"/>
      <c r="X7" s="91"/>
      <c r="Y7" s="3"/>
      <c r="Z7" s="91" t="s">
        <v>11</v>
      </c>
      <c r="AA7" s="91"/>
      <c r="AB7" s="91"/>
      <c r="AD7" s="3"/>
      <c r="AE7" s="3"/>
      <c r="AF7" s="3"/>
      <c r="AG7" s="3"/>
      <c r="AH7" s="3"/>
      <c r="AI7" s="3"/>
      <c r="AJ7" s="3"/>
      <c r="AK7" s="3"/>
      <c r="AL7" s="3"/>
    </row>
    <row r="8" spans="1:41" s="38" customFormat="1" ht="63" x14ac:dyDescent="0.2">
      <c r="A8" s="99" t="s">
        <v>97</v>
      </c>
      <c r="B8" s="99"/>
      <c r="D8" s="17" t="s">
        <v>98</v>
      </c>
      <c r="F8" s="17" t="s">
        <v>99</v>
      </c>
      <c r="H8" s="17" t="s">
        <v>100</v>
      </c>
      <c r="J8" s="17" t="s">
        <v>101</v>
      </c>
      <c r="L8" s="17" t="s">
        <v>102</v>
      </c>
      <c r="N8" s="17" t="s">
        <v>67</v>
      </c>
      <c r="P8" s="17" t="s">
        <v>13</v>
      </c>
      <c r="R8" s="17" t="s">
        <v>14</v>
      </c>
      <c r="T8" s="17" t="s">
        <v>15</v>
      </c>
      <c r="V8" s="18" t="s">
        <v>13</v>
      </c>
      <c r="W8" s="39"/>
      <c r="X8" s="18" t="s">
        <v>14</v>
      </c>
      <c r="Z8" s="18" t="s">
        <v>13</v>
      </c>
      <c r="AA8" s="39"/>
      <c r="AB8" s="18" t="s">
        <v>16</v>
      </c>
      <c r="AD8" s="17" t="s">
        <v>13</v>
      </c>
      <c r="AF8" s="17" t="s">
        <v>17</v>
      </c>
      <c r="AH8" s="17" t="s">
        <v>14</v>
      </c>
      <c r="AJ8" s="17" t="s">
        <v>15</v>
      </c>
      <c r="AL8" s="40" t="s">
        <v>18</v>
      </c>
    </row>
    <row r="9" spans="1:41" ht="21.75" customHeight="1" x14ac:dyDescent="0.2">
      <c r="A9" s="92" t="s">
        <v>103</v>
      </c>
      <c r="B9" s="92"/>
      <c r="D9" s="5" t="s">
        <v>104</v>
      </c>
      <c r="F9" s="5" t="s">
        <v>104</v>
      </c>
      <c r="H9" s="5" t="s">
        <v>105</v>
      </c>
      <c r="J9" s="5" t="s">
        <v>106</v>
      </c>
      <c r="L9" s="7">
        <v>19</v>
      </c>
      <c r="N9" s="7">
        <v>38.5</v>
      </c>
      <c r="P9" s="6">
        <v>5420000</v>
      </c>
      <c r="R9" s="31">
        <v>5420208146103</v>
      </c>
      <c r="S9" s="32"/>
      <c r="T9" s="31">
        <v>5212884152141</v>
      </c>
      <c r="U9" s="32"/>
      <c r="V9" s="31">
        <v>0</v>
      </c>
      <c r="W9" s="32"/>
      <c r="X9" s="31">
        <v>0</v>
      </c>
      <c r="Y9" s="32"/>
      <c r="Z9" s="31">
        <v>0</v>
      </c>
      <c r="AA9" s="32"/>
      <c r="AB9" s="31">
        <v>0</v>
      </c>
      <c r="AC9" s="32"/>
      <c r="AD9" s="31">
        <v>5420000</v>
      </c>
      <c r="AE9" s="32"/>
      <c r="AF9" s="31">
        <v>937771</v>
      </c>
      <c r="AG9" s="32"/>
      <c r="AH9" s="31">
        <v>5420208146103</v>
      </c>
      <c r="AI9" s="32"/>
      <c r="AJ9" s="31">
        <v>5079955091641</v>
      </c>
      <c r="AL9" s="29">
        <f>AJ9/$AO$5</f>
        <v>0.14556840174868249</v>
      </c>
    </row>
    <row r="10" spans="1:41" ht="21.75" customHeight="1" x14ac:dyDescent="0.2">
      <c r="A10" s="93" t="s">
        <v>107</v>
      </c>
      <c r="B10" s="93"/>
      <c r="D10" s="8" t="s">
        <v>104</v>
      </c>
      <c r="F10" s="8" t="s">
        <v>104</v>
      </c>
      <c r="H10" s="8" t="s">
        <v>108</v>
      </c>
      <c r="J10" s="8" t="s">
        <v>109</v>
      </c>
      <c r="L10" s="10">
        <v>0</v>
      </c>
      <c r="N10" s="10">
        <v>0</v>
      </c>
      <c r="P10" s="9">
        <v>534464</v>
      </c>
      <c r="R10" s="33">
        <v>304661652832</v>
      </c>
      <c r="S10" s="32"/>
      <c r="T10" s="33">
        <v>384604837344</v>
      </c>
      <c r="U10" s="32"/>
      <c r="V10" s="33">
        <v>0</v>
      </c>
      <c r="W10" s="32"/>
      <c r="X10" s="33">
        <v>0</v>
      </c>
      <c r="Y10" s="32"/>
      <c r="Z10" s="33">
        <v>0</v>
      </c>
      <c r="AA10" s="32"/>
      <c r="AB10" s="33">
        <v>0</v>
      </c>
      <c r="AC10" s="32"/>
      <c r="AD10" s="33">
        <v>534464</v>
      </c>
      <c r="AE10" s="32"/>
      <c r="AF10" s="33">
        <v>746800</v>
      </c>
      <c r="AG10" s="32"/>
      <c r="AH10" s="33">
        <v>304661652832</v>
      </c>
      <c r="AI10" s="32"/>
      <c r="AJ10" s="33">
        <v>398920684067</v>
      </c>
      <c r="AL10" s="29">
        <f>AJ10/$AO$5</f>
        <v>1.1431251921828625E-2</v>
      </c>
    </row>
    <row r="11" spans="1:41" ht="21.75" customHeight="1" x14ac:dyDescent="0.2">
      <c r="A11" s="93" t="s">
        <v>110</v>
      </c>
      <c r="B11" s="93"/>
      <c r="D11" s="8" t="s">
        <v>104</v>
      </c>
      <c r="F11" s="8" t="s">
        <v>104</v>
      </c>
      <c r="H11" s="8" t="s">
        <v>111</v>
      </c>
      <c r="J11" s="8" t="s">
        <v>112</v>
      </c>
      <c r="L11" s="10">
        <v>19</v>
      </c>
      <c r="N11" s="10">
        <v>38.5</v>
      </c>
      <c r="P11" s="9">
        <v>2150000</v>
      </c>
      <c r="R11" s="33">
        <v>2150318470395</v>
      </c>
      <c r="S11" s="32"/>
      <c r="T11" s="33">
        <v>2148830937500</v>
      </c>
      <c r="U11" s="32"/>
      <c r="V11" s="33">
        <v>500000</v>
      </c>
      <c r="W11" s="32"/>
      <c r="X11" s="33">
        <v>500234375000</v>
      </c>
      <c r="Y11" s="32"/>
      <c r="Z11" s="33">
        <v>0</v>
      </c>
      <c r="AA11" s="32"/>
      <c r="AB11" s="33">
        <v>0</v>
      </c>
      <c r="AC11" s="32"/>
      <c r="AD11" s="33">
        <v>2650000</v>
      </c>
      <c r="AE11" s="32"/>
      <c r="AF11" s="33">
        <v>1000000</v>
      </c>
      <c r="AG11" s="32"/>
      <c r="AH11" s="33">
        <v>2650552845395</v>
      </c>
      <c r="AI11" s="32"/>
      <c r="AJ11" s="33">
        <v>2648559062500</v>
      </c>
      <c r="AL11" s="29">
        <f>AJ11/$AO$5</f>
        <v>7.5895653152431519E-2</v>
      </c>
    </row>
    <row r="12" spans="1:41" ht="21.75" customHeight="1" x14ac:dyDescent="0.2">
      <c r="A12" s="93" t="s">
        <v>113</v>
      </c>
      <c r="B12" s="93"/>
      <c r="D12" s="8" t="s">
        <v>104</v>
      </c>
      <c r="F12" s="8" t="s">
        <v>104</v>
      </c>
      <c r="H12" s="8" t="s">
        <v>114</v>
      </c>
      <c r="J12" s="8" t="s">
        <v>115</v>
      </c>
      <c r="L12" s="10">
        <v>19</v>
      </c>
      <c r="N12" s="10">
        <v>38.5</v>
      </c>
      <c r="P12" s="9">
        <v>1980000</v>
      </c>
      <c r="R12" s="33">
        <v>1980311375000</v>
      </c>
      <c r="S12" s="32"/>
      <c r="T12" s="33">
        <v>1978923375000</v>
      </c>
      <c r="U12" s="32"/>
      <c r="V12" s="33">
        <v>0</v>
      </c>
      <c r="W12" s="32"/>
      <c r="X12" s="33">
        <v>0</v>
      </c>
      <c r="Y12" s="32"/>
      <c r="Z12" s="33">
        <v>0</v>
      </c>
      <c r="AA12" s="32"/>
      <c r="AB12" s="33">
        <v>0</v>
      </c>
      <c r="AC12" s="32"/>
      <c r="AD12" s="33">
        <v>1980000</v>
      </c>
      <c r="AE12" s="32"/>
      <c r="AF12" s="33">
        <v>1000000</v>
      </c>
      <c r="AG12" s="32"/>
      <c r="AH12" s="33">
        <v>1980311375000</v>
      </c>
      <c r="AI12" s="32"/>
      <c r="AJ12" s="33">
        <v>1978923375000</v>
      </c>
      <c r="AL12" s="29">
        <f t="shared" ref="AL12:AL25" si="0">AJ12/$AO$5</f>
        <v>5.6706940845967703E-2</v>
      </c>
    </row>
    <row r="13" spans="1:41" ht="21.75" customHeight="1" x14ac:dyDescent="0.2">
      <c r="A13" s="93" t="s">
        <v>116</v>
      </c>
      <c r="B13" s="93"/>
      <c r="D13" s="8" t="s">
        <v>104</v>
      </c>
      <c r="F13" s="8" t="s">
        <v>104</v>
      </c>
      <c r="H13" s="8" t="s">
        <v>117</v>
      </c>
      <c r="J13" s="8" t="s">
        <v>118</v>
      </c>
      <c r="L13" s="10">
        <v>23</v>
      </c>
      <c r="N13" s="10">
        <v>38.5</v>
      </c>
      <c r="P13" s="9">
        <v>480000</v>
      </c>
      <c r="R13" s="33">
        <v>480015238095</v>
      </c>
      <c r="S13" s="32"/>
      <c r="T13" s="33">
        <v>479739000000</v>
      </c>
      <c r="U13" s="32"/>
      <c r="V13" s="33">
        <v>0</v>
      </c>
      <c r="W13" s="32"/>
      <c r="X13" s="33">
        <v>0</v>
      </c>
      <c r="Y13" s="32"/>
      <c r="Z13" s="33">
        <v>0</v>
      </c>
      <c r="AA13" s="32"/>
      <c r="AB13" s="33">
        <v>0</v>
      </c>
      <c r="AC13" s="32"/>
      <c r="AD13" s="33">
        <v>480000</v>
      </c>
      <c r="AE13" s="32"/>
      <c r="AF13" s="33">
        <v>1000000</v>
      </c>
      <c r="AG13" s="32"/>
      <c r="AH13" s="33">
        <v>480015238095</v>
      </c>
      <c r="AI13" s="32"/>
      <c r="AJ13" s="33">
        <v>479739000000</v>
      </c>
      <c r="AL13" s="29">
        <f t="shared" si="0"/>
        <v>1.3747137174780049E-2</v>
      </c>
    </row>
    <row r="14" spans="1:41" ht="21.75" customHeight="1" x14ac:dyDescent="0.2">
      <c r="A14" s="93" t="s">
        <v>119</v>
      </c>
      <c r="B14" s="93"/>
      <c r="D14" s="8" t="s">
        <v>104</v>
      </c>
      <c r="F14" s="8" t="s">
        <v>104</v>
      </c>
      <c r="H14" s="8" t="s">
        <v>120</v>
      </c>
      <c r="J14" s="8" t="s">
        <v>121</v>
      </c>
      <c r="L14" s="10">
        <v>23</v>
      </c>
      <c r="N14" s="10">
        <v>39</v>
      </c>
      <c r="P14" s="9">
        <v>1000000</v>
      </c>
      <c r="R14" s="33">
        <v>1000020000000</v>
      </c>
      <c r="S14" s="32"/>
      <c r="T14" s="33">
        <v>999456250000</v>
      </c>
      <c r="U14" s="32"/>
      <c r="V14" s="33">
        <v>0</v>
      </c>
      <c r="W14" s="32"/>
      <c r="X14" s="33">
        <v>0</v>
      </c>
      <c r="Y14" s="32"/>
      <c r="Z14" s="33">
        <v>0</v>
      </c>
      <c r="AA14" s="32"/>
      <c r="AB14" s="33">
        <v>0</v>
      </c>
      <c r="AC14" s="32"/>
      <c r="AD14" s="33">
        <v>1000000</v>
      </c>
      <c r="AE14" s="32"/>
      <c r="AF14" s="33">
        <v>1000000</v>
      </c>
      <c r="AG14" s="32"/>
      <c r="AH14" s="33">
        <v>1000020000000</v>
      </c>
      <c r="AI14" s="32"/>
      <c r="AJ14" s="33">
        <v>999456250000</v>
      </c>
      <c r="AL14" s="29">
        <f t="shared" si="0"/>
        <v>2.8639869114125104E-2</v>
      </c>
    </row>
    <row r="15" spans="1:41" ht="21.75" customHeight="1" x14ac:dyDescent="0.2">
      <c r="A15" s="93" t="s">
        <v>122</v>
      </c>
      <c r="B15" s="93"/>
      <c r="D15" s="8" t="s">
        <v>104</v>
      </c>
      <c r="F15" s="8" t="s">
        <v>104</v>
      </c>
      <c r="H15" s="8" t="s">
        <v>123</v>
      </c>
      <c r="J15" s="8" t="s">
        <v>124</v>
      </c>
      <c r="L15" s="10">
        <v>18</v>
      </c>
      <c r="N15" s="10">
        <v>38.5</v>
      </c>
      <c r="P15" s="9">
        <v>800000</v>
      </c>
      <c r="R15" s="33">
        <v>800020000000</v>
      </c>
      <c r="S15" s="32"/>
      <c r="T15" s="33">
        <v>799565000000</v>
      </c>
      <c r="U15" s="32"/>
      <c r="V15" s="33">
        <v>0</v>
      </c>
      <c r="W15" s="32"/>
      <c r="X15" s="33">
        <v>0</v>
      </c>
      <c r="Y15" s="32"/>
      <c r="Z15" s="33">
        <v>0</v>
      </c>
      <c r="AA15" s="32"/>
      <c r="AB15" s="33">
        <v>0</v>
      </c>
      <c r="AC15" s="32"/>
      <c r="AD15" s="33">
        <v>800000</v>
      </c>
      <c r="AE15" s="32"/>
      <c r="AF15" s="33">
        <v>1000000</v>
      </c>
      <c r="AG15" s="32"/>
      <c r="AH15" s="33">
        <v>800020000000</v>
      </c>
      <c r="AI15" s="32"/>
      <c r="AJ15" s="33">
        <v>799565000000</v>
      </c>
      <c r="AL15" s="29">
        <f t="shared" si="0"/>
        <v>2.2911895291300083E-2</v>
      </c>
    </row>
    <row r="16" spans="1:41" ht="21.75" customHeight="1" x14ac:dyDescent="0.2">
      <c r="A16" s="93" t="s">
        <v>125</v>
      </c>
      <c r="B16" s="93"/>
      <c r="D16" s="8" t="s">
        <v>104</v>
      </c>
      <c r="F16" s="8" t="s">
        <v>104</v>
      </c>
      <c r="H16" s="8" t="s">
        <v>126</v>
      </c>
      <c r="J16" s="8" t="s">
        <v>127</v>
      </c>
      <c r="L16" s="10">
        <v>23</v>
      </c>
      <c r="N16" s="10">
        <v>23</v>
      </c>
      <c r="P16" s="9">
        <v>355000</v>
      </c>
      <c r="R16" s="33">
        <v>329530559443</v>
      </c>
      <c r="S16" s="32"/>
      <c r="T16" s="33">
        <v>335569334904</v>
      </c>
      <c r="U16" s="32"/>
      <c r="V16" s="33">
        <v>0</v>
      </c>
      <c r="W16" s="32"/>
      <c r="X16" s="33">
        <v>0</v>
      </c>
      <c r="Y16" s="32"/>
      <c r="Z16" s="33">
        <v>0</v>
      </c>
      <c r="AA16" s="32"/>
      <c r="AB16" s="33">
        <v>0</v>
      </c>
      <c r="AC16" s="32"/>
      <c r="AD16" s="33">
        <v>355000</v>
      </c>
      <c r="AE16" s="32"/>
      <c r="AF16" s="33">
        <v>950000</v>
      </c>
      <c r="AG16" s="32"/>
      <c r="AH16" s="33">
        <v>329530559443</v>
      </c>
      <c r="AI16" s="32"/>
      <c r="AJ16" s="33">
        <v>337066620312</v>
      </c>
      <c r="AL16" s="29">
        <f t="shared" si="0"/>
        <v>9.6587958587243637E-3</v>
      </c>
    </row>
    <row r="17" spans="1:38" ht="21.75" customHeight="1" x14ac:dyDescent="0.2">
      <c r="A17" s="93" t="s">
        <v>128</v>
      </c>
      <c r="B17" s="93"/>
      <c r="D17" s="8" t="s">
        <v>104</v>
      </c>
      <c r="F17" s="8" t="s">
        <v>104</v>
      </c>
      <c r="H17" s="8" t="s">
        <v>129</v>
      </c>
      <c r="J17" s="8" t="s">
        <v>130</v>
      </c>
      <c r="L17" s="10">
        <v>23</v>
      </c>
      <c r="N17" s="10">
        <v>23</v>
      </c>
      <c r="P17" s="9">
        <v>215000</v>
      </c>
      <c r="R17" s="33">
        <v>199061420083</v>
      </c>
      <c r="S17" s="32"/>
      <c r="T17" s="33">
        <v>204289357228</v>
      </c>
      <c r="U17" s="32"/>
      <c r="V17" s="33">
        <v>0</v>
      </c>
      <c r="W17" s="32"/>
      <c r="X17" s="33">
        <v>0</v>
      </c>
      <c r="Y17" s="32"/>
      <c r="Z17" s="33">
        <v>0</v>
      </c>
      <c r="AA17" s="32"/>
      <c r="AB17" s="33">
        <v>0</v>
      </c>
      <c r="AC17" s="32"/>
      <c r="AD17" s="33">
        <v>215000</v>
      </c>
      <c r="AE17" s="32"/>
      <c r="AF17" s="33">
        <v>959160</v>
      </c>
      <c r="AG17" s="32"/>
      <c r="AH17" s="33">
        <v>199061420083</v>
      </c>
      <c r="AI17" s="32"/>
      <c r="AJ17" s="33">
        <v>206107268201</v>
      </c>
      <c r="AL17" s="29">
        <f t="shared" si="0"/>
        <v>5.9060966247862466E-3</v>
      </c>
    </row>
    <row r="18" spans="1:38" ht="21.75" customHeight="1" x14ac:dyDescent="0.2">
      <c r="A18" s="93" t="s">
        <v>131</v>
      </c>
      <c r="B18" s="93"/>
      <c r="D18" s="8" t="s">
        <v>104</v>
      </c>
      <c r="F18" s="8" t="s">
        <v>104</v>
      </c>
      <c r="H18" s="8" t="s">
        <v>132</v>
      </c>
      <c r="J18" s="8" t="s">
        <v>133</v>
      </c>
      <c r="L18" s="10">
        <v>23</v>
      </c>
      <c r="N18" s="10">
        <v>23</v>
      </c>
      <c r="P18" s="9">
        <v>155000</v>
      </c>
      <c r="R18" s="33">
        <v>147933622389</v>
      </c>
      <c r="S18" s="32"/>
      <c r="T18" s="33">
        <v>153444019421</v>
      </c>
      <c r="U18" s="32"/>
      <c r="V18" s="33">
        <v>0</v>
      </c>
      <c r="W18" s="32"/>
      <c r="X18" s="33">
        <v>0</v>
      </c>
      <c r="Y18" s="32"/>
      <c r="Z18" s="33">
        <v>155000</v>
      </c>
      <c r="AA18" s="32"/>
      <c r="AB18" s="33">
        <v>155000000000</v>
      </c>
      <c r="AC18" s="32"/>
      <c r="AD18" s="33">
        <v>0</v>
      </c>
      <c r="AE18" s="32"/>
      <c r="AF18" s="33">
        <v>0</v>
      </c>
      <c r="AG18" s="32"/>
      <c r="AH18" s="33">
        <v>0</v>
      </c>
      <c r="AI18" s="32"/>
      <c r="AJ18" s="33">
        <v>0</v>
      </c>
      <c r="AL18" s="29">
        <f t="shared" si="0"/>
        <v>0</v>
      </c>
    </row>
    <row r="19" spans="1:38" ht="21.75" customHeight="1" x14ac:dyDescent="0.2">
      <c r="A19" s="93" t="s">
        <v>134</v>
      </c>
      <c r="B19" s="93"/>
      <c r="D19" s="8" t="s">
        <v>104</v>
      </c>
      <c r="F19" s="8" t="s">
        <v>104</v>
      </c>
      <c r="H19" s="8" t="s">
        <v>132</v>
      </c>
      <c r="J19" s="8" t="s">
        <v>135</v>
      </c>
      <c r="L19" s="10">
        <v>23</v>
      </c>
      <c r="N19" s="10">
        <v>23</v>
      </c>
      <c r="P19" s="9">
        <v>560000</v>
      </c>
      <c r="R19" s="33">
        <v>497346436432</v>
      </c>
      <c r="S19" s="32"/>
      <c r="T19" s="33">
        <v>534481217725</v>
      </c>
      <c r="U19" s="32"/>
      <c r="V19" s="33">
        <v>0</v>
      </c>
      <c r="W19" s="32"/>
      <c r="X19" s="33">
        <v>0</v>
      </c>
      <c r="Y19" s="32"/>
      <c r="Z19" s="33">
        <v>0</v>
      </c>
      <c r="AA19" s="32"/>
      <c r="AB19" s="33">
        <v>0</v>
      </c>
      <c r="AC19" s="32"/>
      <c r="AD19" s="33">
        <v>560000</v>
      </c>
      <c r="AE19" s="32"/>
      <c r="AF19" s="33">
        <v>908420</v>
      </c>
      <c r="AG19" s="32"/>
      <c r="AH19" s="33">
        <v>497346436432</v>
      </c>
      <c r="AI19" s="32"/>
      <c r="AJ19" s="33">
        <v>508438586110</v>
      </c>
      <c r="AL19" s="29">
        <f t="shared" si="0"/>
        <v>1.4569536744365974E-2</v>
      </c>
    </row>
    <row r="20" spans="1:38" ht="21.75" customHeight="1" x14ac:dyDescent="0.2">
      <c r="A20" s="93" t="s">
        <v>136</v>
      </c>
      <c r="B20" s="93"/>
      <c r="D20" s="8" t="s">
        <v>104</v>
      </c>
      <c r="F20" s="8" t="s">
        <v>104</v>
      </c>
      <c r="H20" s="8" t="s">
        <v>137</v>
      </c>
      <c r="J20" s="8" t="s">
        <v>138</v>
      </c>
      <c r="L20" s="10">
        <v>23</v>
      </c>
      <c r="N20" s="10">
        <v>23</v>
      </c>
      <c r="P20" s="9">
        <v>209000</v>
      </c>
      <c r="R20" s="33">
        <v>192041333500</v>
      </c>
      <c r="S20" s="32"/>
      <c r="T20" s="33">
        <v>172371558973</v>
      </c>
      <c r="U20" s="32"/>
      <c r="V20" s="33">
        <v>0</v>
      </c>
      <c r="W20" s="32"/>
      <c r="X20" s="33">
        <v>0</v>
      </c>
      <c r="Y20" s="32"/>
      <c r="Z20" s="33">
        <v>0</v>
      </c>
      <c r="AA20" s="32"/>
      <c r="AB20" s="33">
        <v>0</v>
      </c>
      <c r="AC20" s="32"/>
      <c r="AD20" s="33">
        <v>209000</v>
      </c>
      <c r="AE20" s="32"/>
      <c r="AF20" s="33">
        <v>828189</v>
      </c>
      <c r="AG20" s="32"/>
      <c r="AH20" s="33">
        <v>192041333500</v>
      </c>
      <c r="AI20" s="32"/>
      <c r="AJ20" s="33">
        <v>172997382496</v>
      </c>
      <c r="AL20" s="29">
        <f t="shared" si="0"/>
        <v>4.9573179333979624E-3</v>
      </c>
    </row>
    <row r="21" spans="1:38" ht="21.75" customHeight="1" x14ac:dyDescent="0.2">
      <c r="A21" s="93" t="s">
        <v>139</v>
      </c>
      <c r="B21" s="93"/>
      <c r="D21" s="8" t="s">
        <v>104</v>
      </c>
      <c r="F21" s="8" t="s">
        <v>104</v>
      </c>
      <c r="H21" s="8" t="s">
        <v>140</v>
      </c>
      <c r="J21" s="8" t="s">
        <v>141</v>
      </c>
      <c r="L21" s="10">
        <v>23</v>
      </c>
      <c r="N21" s="10">
        <v>23</v>
      </c>
      <c r="P21" s="9">
        <v>1079237</v>
      </c>
      <c r="R21" s="33">
        <v>995768810420</v>
      </c>
      <c r="S21" s="32"/>
      <c r="T21" s="33">
        <v>866882013960</v>
      </c>
      <c r="U21" s="32"/>
      <c r="V21" s="33">
        <v>0</v>
      </c>
      <c r="W21" s="32"/>
      <c r="X21" s="33">
        <v>0</v>
      </c>
      <c r="Y21" s="32"/>
      <c r="Z21" s="33">
        <v>0</v>
      </c>
      <c r="AA21" s="32"/>
      <c r="AB21" s="33">
        <v>0</v>
      </c>
      <c r="AC21" s="32"/>
      <c r="AD21" s="33">
        <v>1079237</v>
      </c>
      <c r="AE21" s="32"/>
      <c r="AF21" s="33">
        <v>807104</v>
      </c>
      <c r="AG21" s="32"/>
      <c r="AH21" s="33">
        <v>995768810420</v>
      </c>
      <c r="AI21" s="32"/>
      <c r="AJ21" s="33">
        <v>870582862676</v>
      </c>
      <c r="AL21" s="29">
        <f t="shared" si="0"/>
        <v>2.4946944140917613E-2</v>
      </c>
    </row>
    <row r="22" spans="1:38" ht="21.75" customHeight="1" x14ac:dyDescent="0.2">
      <c r="A22" s="93" t="s">
        <v>142</v>
      </c>
      <c r="B22" s="93"/>
      <c r="D22" s="8" t="s">
        <v>104</v>
      </c>
      <c r="F22" s="8" t="s">
        <v>104</v>
      </c>
      <c r="H22" s="8" t="s">
        <v>143</v>
      </c>
      <c r="J22" s="8" t="s">
        <v>144</v>
      </c>
      <c r="L22" s="10">
        <v>23</v>
      </c>
      <c r="N22" s="10">
        <v>23</v>
      </c>
      <c r="P22" s="9">
        <v>2682862</v>
      </c>
      <c r="R22" s="33">
        <v>2291873749292</v>
      </c>
      <c r="S22" s="32"/>
      <c r="T22" s="33">
        <v>2150812492607</v>
      </c>
      <c r="U22" s="32"/>
      <c r="V22" s="33">
        <v>0</v>
      </c>
      <c r="W22" s="32"/>
      <c r="X22" s="33">
        <v>0</v>
      </c>
      <c r="Y22" s="32"/>
      <c r="Z22" s="33">
        <v>0</v>
      </c>
      <c r="AA22" s="32"/>
      <c r="AB22" s="33">
        <v>0</v>
      </c>
      <c r="AC22" s="32"/>
      <c r="AD22" s="33">
        <v>2682862</v>
      </c>
      <c r="AE22" s="32"/>
      <c r="AF22" s="33">
        <v>805591</v>
      </c>
      <c r="AG22" s="32"/>
      <c r="AH22" s="33">
        <v>2291873749292</v>
      </c>
      <c r="AI22" s="32"/>
      <c r="AJ22" s="33">
        <v>2160114280286</v>
      </c>
      <c r="AL22" s="29">
        <f t="shared" si="0"/>
        <v>6.1899047866220844E-2</v>
      </c>
    </row>
    <row r="23" spans="1:38" ht="21.75" customHeight="1" x14ac:dyDescent="0.2">
      <c r="A23" s="93" t="s">
        <v>145</v>
      </c>
      <c r="B23" s="93"/>
      <c r="D23" s="8" t="s">
        <v>104</v>
      </c>
      <c r="F23" s="8" t="s">
        <v>104</v>
      </c>
      <c r="H23" s="8" t="s">
        <v>146</v>
      </c>
      <c r="J23" s="8" t="s">
        <v>147</v>
      </c>
      <c r="L23" s="10">
        <v>23</v>
      </c>
      <c r="N23" s="10">
        <v>23</v>
      </c>
      <c r="P23" s="9">
        <v>1400000</v>
      </c>
      <c r="R23" s="33">
        <v>1331708000000</v>
      </c>
      <c r="S23" s="32"/>
      <c r="T23" s="33">
        <v>1185416878896</v>
      </c>
      <c r="U23" s="32"/>
      <c r="V23" s="33">
        <v>0</v>
      </c>
      <c r="W23" s="32"/>
      <c r="X23" s="33">
        <v>0</v>
      </c>
      <c r="Y23" s="32"/>
      <c r="Z23" s="33">
        <v>0</v>
      </c>
      <c r="AA23" s="32"/>
      <c r="AB23" s="33">
        <v>0</v>
      </c>
      <c r="AC23" s="32"/>
      <c r="AD23" s="33">
        <v>1400000</v>
      </c>
      <c r="AE23" s="32"/>
      <c r="AF23" s="33">
        <v>851907</v>
      </c>
      <c r="AG23" s="32"/>
      <c r="AH23" s="33">
        <v>1331708000000</v>
      </c>
      <c r="AI23" s="32"/>
      <c r="AJ23" s="33">
        <v>1192021285796</v>
      </c>
      <c r="AL23" s="29">
        <f t="shared" si="0"/>
        <v>3.41579069683626E-2</v>
      </c>
    </row>
    <row r="24" spans="1:38" ht="21.75" customHeight="1" x14ac:dyDescent="0.2">
      <c r="A24" s="93" t="s">
        <v>148</v>
      </c>
      <c r="B24" s="93"/>
      <c r="D24" s="8" t="s">
        <v>104</v>
      </c>
      <c r="F24" s="8" t="s">
        <v>104</v>
      </c>
      <c r="H24" s="8" t="s">
        <v>149</v>
      </c>
      <c r="J24" s="8" t="s">
        <v>150</v>
      </c>
      <c r="L24" s="10">
        <v>23</v>
      </c>
      <c r="N24" s="10">
        <v>23</v>
      </c>
      <c r="P24" s="9">
        <v>2706888</v>
      </c>
      <c r="R24" s="33">
        <v>2500000550160</v>
      </c>
      <c r="S24" s="32"/>
      <c r="T24" s="33">
        <v>2251358024362</v>
      </c>
      <c r="U24" s="32"/>
      <c r="V24" s="33">
        <v>0</v>
      </c>
      <c r="W24" s="32"/>
      <c r="X24" s="33">
        <v>0</v>
      </c>
      <c r="Y24" s="32"/>
      <c r="Z24" s="33">
        <v>0</v>
      </c>
      <c r="AA24" s="32"/>
      <c r="AB24" s="33">
        <v>0</v>
      </c>
      <c r="AC24" s="32"/>
      <c r="AD24" s="33">
        <v>2706888</v>
      </c>
      <c r="AE24" s="32"/>
      <c r="AF24" s="33">
        <v>835609</v>
      </c>
      <c r="AG24" s="32"/>
      <c r="AH24" s="33">
        <v>2500000550160</v>
      </c>
      <c r="AI24" s="32"/>
      <c r="AJ24" s="33">
        <v>2260670066680</v>
      </c>
      <c r="AL24" s="29">
        <f t="shared" si="0"/>
        <v>6.4780519227265493E-2</v>
      </c>
    </row>
    <row r="25" spans="1:38" ht="21.75" customHeight="1" x14ac:dyDescent="0.2">
      <c r="A25" s="93" t="s">
        <v>151</v>
      </c>
      <c r="B25" s="93"/>
      <c r="D25" s="8" t="s">
        <v>104</v>
      </c>
      <c r="F25" s="8" t="s">
        <v>104</v>
      </c>
      <c r="H25" s="8" t="s">
        <v>152</v>
      </c>
      <c r="J25" s="8" t="s">
        <v>153</v>
      </c>
      <c r="L25" s="10">
        <v>26</v>
      </c>
      <c r="N25" s="10">
        <v>39.5</v>
      </c>
      <c r="P25" s="9">
        <v>0</v>
      </c>
      <c r="R25" s="34">
        <v>0</v>
      </c>
      <c r="S25" s="32"/>
      <c r="T25" s="34">
        <v>0</v>
      </c>
      <c r="U25" s="32"/>
      <c r="V25" s="33">
        <v>2000000</v>
      </c>
      <c r="W25" s="32"/>
      <c r="X25" s="34">
        <v>2000000000000</v>
      </c>
      <c r="Y25" s="32"/>
      <c r="Z25" s="33">
        <v>0</v>
      </c>
      <c r="AA25" s="32"/>
      <c r="AB25" s="34">
        <v>0</v>
      </c>
      <c r="AC25" s="32"/>
      <c r="AD25" s="33">
        <v>2000000</v>
      </c>
      <c r="AE25" s="32"/>
      <c r="AF25" s="33">
        <v>1000000</v>
      </c>
      <c r="AG25" s="32"/>
      <c r="AH25" s="34">
        <v>2000000000000</v>
      </c>
      <c r="AI25" s="32"/>
      <c r="AJ25" s="34">
        <v>1998912500000</v>
      </c>
      <c r="AL25" s="29">
        <f t="shared" si="0"/>
        <v>5.7279738228250207E-2</v>
      </c>
    </row>
    <row r="26" spans="1:38" ht="21.75" customHeight="1" thickBot="1" x14ac:dyDescent="0.25">
      <c r="A26" s="100" t="s">
        <v>61</v>
      </c>
      <c r="B26" s="100"/>
      <c r="D26" s="9"/>
      <c r="F26" s="9"/>
      <c r="H26" s="9"/>
      <c r="J26" s="9"/>
      <c r="L26" s="9"/>
      <c r="N26" s="9"/>
      <c r="P26" s="9"/>
      <c r="R26" s="35">
        <v>20620819364144</v>
      </c>
      <c r="S26" s="32"/>
      <c r="T26" s="35">
        <v>19858628450061</v>
      </c>
      <c r="U26" s="32"/>
      <c r="V26" s="33"/>
      <c r="W26" s="32"/>
      <c r="X26" s="35">
        <f>SUM(X9:X25)</f>
        <v>2500234375000</v>
      </c>
      <c r="Y26" s="32"/>
      <c r="Z26" s="33"/>
      <c r="AA26" s="32"/>
      <c r="AB26" s="35">
        <f>SUM(AB9:AB25)</f>
        <v>155000000000</v>
      </c>
      <c r="AC26" s="32"/>
      <c r="AD26" s="33"/>
      <c r="AE26" s="32"/>
      <c r="AF26" s="33"/>
      <c r="AG26" s="32"/>
      <c r="AH26" s="35">
        <v>22973120116755</v>
      </c>
      <c r="AI26" s="32"/>
      <c r="AJ26" s="36">
        <v>22092029315765</v>
      </c>
      <c r="AL26" s="37">
        <f>SUM(AL9:AL25)</f>
        <v>0.63305705284140679</v>
      </c>
    </row>
    <row r="27" spans="1:38" ht="13.5" thickTop="1" x14ac:dyDescent="0.2"/>
    <row r="28" spans="1:38" ht="18.75" x14ac:dyDescent="0.2">
      <c r="AJ28" s="33">
        <v>22973120116757</v>
      </c>
    </row>
    <row r="29" spans="1:38" ht="18.75" x14ac:dyDescent="0.2">
      <c r="AJ29" s="33">
        <v>-881090800990</v>
      </c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0"/>
  <sheetViews>
    <sheetView rightToLeft="1" view="pageBreakPreview" zoomScale="90" zoomScaleNormal="100" zoomScaleSheetLayoutView="90" workbookViewId="0">
      <selection activeCell="K20" sqref="K2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6.85546875" bestFit="1" customWidth="1"/>
    <col min="14" max="14" width="0.28515625" customWidth="1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>
      <c r="A4" s="89" t="s">
        <v>154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14.45" customHeight="1" x14ac:dyDescent="0.2">
      <c r="A5" s="89" t="s">
        <v>155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/>
    <row r="7" spans="1:13" ht="14.45" customHeight="1" x14ac:dyDescent="0.2">
      <c r="C7" s="90" t="s">
        <v>9</v>
      </c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4.45" customHeight="1" x14ac:dyDescent="0.2">
      <c r="A8" s="2" t="s">
        <v>156</v>
      </c>
      <c r="C8" s="4" t="s">
        <v>13</v>
      </c>
      <c r="D8" s="3"/>
      <c r="E8" s="4" t="s">
        <v>157</v>
      </c>
      <c r="F8" s="3"/>
      <c r="G8" s="4" t="s">
        <v>158</v>
      </c>
      <c r="H8" s="3"/>
      <c r="I8" s="4" t="s">
        <v>159</v>
      </c>
      <c r="J8" s="3"/>
      <c r="K8" s="4" t="s">
        <v>160</v>
      </c>
      <c r="L8" s="3"/>
      <c r="M8" s="4" t="s">
        <v>161</v>
      </c>
    </row>
    <row r="9" spans="1:13" ht="21.75" customHeight="1" x14ac:dyDescent="0.2">
      <c r="A9" s="5" t="s">
        <v>110</v>
      </c>
      <c r="C9" s="6">
        <v>2650000</v>
      </c>
      <c r="E9" s="6">
        <v>1000000</v>
      </c>
      <c r="G9" s="6">
        <v>1000000</v>
      </c>
      <c r="I9" s="7" t="s">
        <v>162</v>
      </c>
      <c r="K9" s="6">
        <v>2648559062500</v>
      </c>
      <c r="M9" s="5" t="s">
        <v>261</v>
      </c>
    </row>
    <row r="10" spans="1:13" ht="21.75" customHeight="1" x14ac:dyDescent="0.2">
      <c r="A10" s="8" t="s">
        <v>113</v>
      </c>
      <c r="C10" s="9">
        <v>1980000</v>
      </c>
      <c r="E10" s="9">
        <v>1000000</v>
      </c>
      <c r="G10" s="9">
        <v>1000000</v>
      </c>
      <c r="I10" s="10" t="s">
        <v>162</v>
      </c>
      <c r="K10" s="9">
        <v>1978923375000</v>
      </c>
      <c r="M10" s="8" t="s">
        <v>261</v>
      </c>
    </row>
    <row r="11" spans="1:13" ht="21.75" customHeight="1" x14ac:dyDescent="0.2">
      <c r="A11" s="8" t="s">
        <v>103</v>
      </c>
      <c r="C11" s="9">
        <v>5420000</v>
      </c>
      <c r="E11" s="9">
        <v>1000000</v>
      </c>
      <c r="G11" s="9">
        <v>937771</v>
      </c>
      <c r="I11" s="10" t="s">
        <v>163</v>
      </c>
      <c r="K11" s="9">
        <v>5079955091641</v>
      </c>
      <c r="M11" s="8" t="s">
        <v>262</v>
      </c>
    </row>
    <row r="12" spans="1:13" ht="21.75" customHeight="1" x14ac:dyDescent="0.2">
      <c r="A12" s="8" t="s">
        <v>122</v>
      </c>
      <c r="C12" s="9">
        <v>800000</v>
      </c>
      <c r="E12" s="9">
        <v>1000000</v>
      </c>
      <c r="G12" s="9">
        <v>1000000</v>
      </c>
      <c r="I12" s="10" t="s">
        <v>162</v>
      </c>
      <c r="K12" s="9">
        <v>799565000000</v>
      </c>
      <c r="M12" s="8" t="s">
        <v>261</v>
      </c>
    </row>
    <row r="13" spans="1:13" ht="21.75" customHeight="1" x14ac:dyDescent="0.2">
      <c r="A13" s="8" t="s">
        <v>116</v>
      </c>
      <c r="C13" s="9">
        <v>480000</v>
      </c>
      <c r="E13" s="9">
        <v>1000000</v>
      </c>
      <c r="G13" s="9">
        <v>1000000</v>
      </c>
      <c r="I13" s="10" t="s">
        <v>162</v>
      </c>
      <c r="K13" s="9">
        <v>479739000000</v>
      </c>
      <c r="M13" s="8" t="s">
        <v>261</v>
      </c>
    </row>
    <row r="14" spans="1:13" ht="21.75" customHeight="1" x14ac:dyDescent="0.2">
      <c r="A14" s="8" t="s">
        <v>119</v>
      </c>
      <c r="C14" s="9">
        <v>1000000</v>
      </c>
      <c r="E14" s="9">
        <v>1000000</v>
      </c>
      <c r="G14" s="9">
        <v>1000000</v>
      </c>
      <c r="I14" s="10" t="s">
        <v>162</v>
      </c>
      <c r="K14" s="9">
        <v>999456250000</v>
      </c>
      <c r="M14" s="8" t="s">
        <v>261</v>
      </c>
    </row>
    <row r="15" spans="1:13" ht="21.75" customHeight="1" x14ac:dyDescent="0.2">
      <c r="A15" s="8" t="s">
        <v>136</v>
      </c>
      <c r="C15" s="9">
        <v>209000</v>
      </c>
      <c r="E15" s="9">
        <v>870260</v>
      </c>
      <c r="G15" s="9">
        <v>828189</v>
      </c>
      <c r="I15" s="10" t="s">
        <v>164</v>
      </c>
      <c r="K15" s="9">
        <v>172997382496</v>
      </c>
      <c r="M15" s="8" t="s">
        <v>262</v>
      </c>
    </row>
    <row r="16" spans="1:13" ht="21.75" customHeight="1" x14ac:dyDescent="0.2">
      <c r="A16" s="8" t="s">
        <v>139</v>
      </c>
      <c r="C16" s="9">
        <v>1079237</v>
      </c>
      <c r="E16" s="9">
        <v>798370</v>
      </c>
      <c r="G16" s="9">
        <v>807104</v>
      </c>
      <c r="I16" s="10" t="s">
        <v>165</v>
      </c>
      <c r="K16" s="9">
        <v>870582862676</v>
      </c>
      <c r="M16" s="8" t="s">
        <v>262</v>
      </c>
    </row>
    <row r="17" spans="1:13" ht="21.75" customHeight="1" x14ac:dyDescent="0.2">
      <c r="A17" s="8" t="s">
        <v>142</v>
      </c>
      <c r="C17" s="9">
        <v>2682862</v>
      </c>
      <c r="E17" s="9">
        <v>801480</v>
      </c>
      <c r="G17" s="9">
        <v>805591</v>
      </c>
      <c r="I17" s="10" t="s">
        <v>166</v>
      </c>
      <c r="K17" s="9">
        <v>2160114280286</v>
      </c>
      <c r="M17" s="8" t="s">
        <v>262</v>
      </c>
    </row>
    <row r="18" spans="1:13" ht="21.75" customHeight="1" x14ac:dyDescent="0.2">
      <c r="A18" s="8" t="s">
        <v>145</v>
      </c>
      <c r="C18" s="9">
        <v>1400000</v>
      </c>
      <c r="E18" s="9">
        <v>850660</v>
      </c>
      <c r="G18" s="9">
        <v>851907</v>
      </c>
      <c r="I18" s="10" t="s">
        <v>167</v>
      </c>
      <c r="K18" s="9">
        <v>1192021285796</v>
      </c>
      <c r="M18" s="8" t="s">
        <v>262</v>
      </c>
    </row>
    <row r="19" spans="1:13" ht="21.75" customHeight="1" x14ac:dyDescent="0.2">
      <c r="A19" s="11" t="s">
        <v>148</v>
      </c>
      <c r="C19" s="12">
        <v>2706888</v>
      </c>
      <c r="E19" s="12">
        <v>789200</v>
      </c>
      <c r="G19" s="12">
        <v>835609</v>
      </c>
      <c r="I19" s="13" t="s">
        <v>168</v>
      </c>
      <c r="K19" s="12">
        <v>2260670066680</v>
      </c>
      <c r="M19" s="11" t="s">
        <v>262</v>
      </c>
    </row>
    <row r="20" spans="1:13" ht="21.75" customHeight="1" x14ac:dyDescent="0.2">
      <c r="A20" s="14" t="s">
        <v>61</v>
      </c>
      <c r="C20" s="15">
        <v>20407987</v>
      </c>
      <c r="E20" s="15"/>
      <c r="G20" s="15"/>
      <c r="I20" s="15"/>
      <c r="K20" s="15">
        <f>SUM(K9:K19)</f>
        <v>18642583657075</v>
      </c>
      <c r="M20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view="pageBreakPreview" zoomScale="90" zoomScaleNormal="110" zoomScaleSheetLayoutView="90" workbookViewId="0">
      <selection activeCell="H22" sqref="H22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1.5703125" customWidth="1"/>
    <col min="13" max="13" width="0.28515625" customWidth="1"/>
  </cols>
  <sheetData>
    <row r="1" spans="1:1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4.45" customHeight="1" x14ac:dyDescent="0.2"/>
    <row r="5" spans="1:12" ht="14.45" customHeight="1" x14ac:dyDescent="0.2">
      <c r="A5" s="1" t="s">
        <v>169</v>
      </c>
      <c r="B5" s="89" t="s">
        <v>170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4.45" customHeight="1" x14ac:dyDescent="0.2">
      <c r="D6" s="2" t="s">
        <v>7</v>
      </c>
      <c r="F6" s="90" t="s">
        <v>8</v>
      </c>
      <c r="G6" s="90"/>
      <c r="H6" s="9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42" x14ac:dyDescent="0.2">
      <c r="A8" s="90" t="s">
        <v>171</v>
      </c>
      <c r="B8" s="90"/>
      <c r="D8" s="2" t="s">
        <v>172</v>
      </c>
      <c r="F8" s="2" t="s">
        <v>173</v>
      </c>
      <c r="H8" s="2" t="s">
        <v>174</v>
      </c>
      <c r="J8" s="2" t="s">
        <v>172</v>
      </c>
      <c r="L8" s="17" t="s">
        <v>18</v>
      </c>
    </row>
    <row r="9" spans="1:12" ht="21.75" customHeight="1" x14ac:dyDescent="0.2">
      <c r="A9" s="92" t="s">
        <v>263</v>
      </c>
      <c r="B9" s="92"/>
      <c r="D9" s="6">
        <v>407000</v>
      </c>
      <c r="F9" s="6">
        <v>5000000</v>
      </c>
      <c r="H9" s="6">
        <v>1470000</v>
      </c>
      <c r="J9" s="6">
        <v>3937000</v>
      </c>
      <c r="L9" s="125">
        <v>1.1281650867890469E-7</v>
      </c>
    </row>
    <row r="10" spans="1:12" ht="21.75" customHeight="1" x14ac:dyDescent="0.2">
      <c r="A10" s="93" t="s">
        <v>264</v>
      </c>
      <c r="B10" s="93"/>
      <c r="D10" s="9">
        <v>766096756059</v>
      </c>
      <c r="F10" s="9">
        <v>19832068066</v>
      </c>
      <c r="H10" s="9">
        <v>19901460000</v>
      </c>
      <c r="J10" s="9">
        <v>766027364125</v>
      </c>
      <c r="L10" s="126">
        <v>2.1950859226082434E-2</v>
      </c>
    </row>
    <row r="11" spans="1:12" ht="21.75" customHeight="1" x14ac:dyDescent="0.2">
      <c r="A11" s="93" t="s">
        <v>265</v>
      </c>
      <c r="B11" s="93"/>
      <c r="D11" s="9">
        <v>4107587040486</v>
      </c>
      <c r="F11" s="9">
        <v>2037192157870</v>
      </c>
      <c r="H11" s="9">
        <v>3607762422267</v>
      </c>
      <c r="J11" s="9">
        <v>2537016776089</v>
      </c>
      <c r="L11" s="126">
        <v>7.2699358683812915E-2</v>
      </c>
    </row>
    <row r="12" spans="1:12" ht="21.75" customHeight="1" x14ac:dyDescent="0.2">
      <c r="A12" s="93" t="s">
        <v>266</v>
      </c>
      <c r="B12" s="93"/>
      <c r="D12" s="9">
        <v>17625694</v>
      </c>
      <c r="F12" s="9">
        <v>69845</v>
      </c>
      <c r="H12" s="9">
        <v>630000</v>
      </c>
      <c r="J12" s="9">
        <v>17065539</v>
      </c>
      <c r="L12" s="126">
        <v>4.8902070833215301E-7</v>
      </c>
    </row>
    <row r="13" spans="1:12" ht="21.75" customHeight="1" x14ac:dyDescent="0.2">
      <c r="A13" s="93" t="s">
        <v>267</v>
      </c>
      <c r="B13" s="93"/>
      <c r="D13" s="9">
        <v>440030164754</v>
      </c>
      <c r="F13" s="9">
        <v>228137110265</v>
      </c>
      <c r="H13" s="9">
        <v>118002505000</v>
      </c>
      <c r="J13" s="9">
        <v>550164770019</v>
      </c>
      <c r="L13" s="126">
        <v>1.5765219342564418E-2</v>
      </c>
    </row>
    <row r="14" spans="1:12" ht="21.75" customHeight="1" x14ac:dyDescent="0.2">
      <c r="A14" s="93" t="s">
        <v>268</v>
      </c>
      <c r="B14" s="93"/>
      <c r="D14" s="9">
        <v>910230384</v>
      </c>
      <c r="F14" s="9">
        <v>2863770171598</v>
      </c>
      <c r="H14" s="9">
        <v>2864642797424</v>
      </c>
      <c r="J14" s="9">
        <v>37604558</v>
      </c>
      <c r="L14" s="126">
        <v>1.0775755509203391E-6</v>
      </c>
    </row>
    <row r="15" spans="1:12" ht="21.75" customHeight="1" x14ac:dyDescent="0.2">
      <c r="A15" s="93" t="s">
        <v>269</v>
      </c>
      <c r="B15" s="93"/>
      <c r="D15" s="9">
        <v>3743005021168</v>
      </c>
      <c r="F15" s="9">
        <v>864694871141</v>
      </c>
      <c r="H15" s="9">
        <v>554907455000</v>
      </c>
      <c r="J15" s="9">
        <v>4052792437309</v>
      </c>
      <c r="L15" s="126">
        <v>0.11613459313626368</v>
      </c>
    </row>
    <row r="16" spans="1:12" ht="21.75" customHeight="1" x14ac:dyDescent="0.2">
      <c r="A16" s="93" t="s">
        <v>270</v>
      </c>
      <c r="B16" s="93"/>
      <c r="D16" s="9">
        <v>2530082609550</v>
      </c>
      <c r="F16" s="9">
        <v>1094983577736</v>
      </c>
      <c r="H16" s="9">
        <v>2120002140000</v>
      </c>
      <c r="J16" s="9">
        <v>1505064047286</v>
      </c>
      <c r="L16" s="126">
        <v>4.3128288329425564E-2</v>
      </c>
    </row>
    <row r="17" spans="1:12" ht="21.75" customHeight="1" x14ac:dyDescent="0.2">
      <c r="A17" s="94" t="s">
        <v>271</v>
      </c>
      <c r="B17" s="94"/>
      <c r="D17" s="12">
        <v>0</v>
      </c>
      <c r="F17" s="12">
        <v>4400500000</v>
      </c>
      <c r="H17" s="12">
        <v>0</v>
      </c>
      <c r="J17" s="12">
        <v>4400500000</v>
      </c>
      <c r="L17" s="126">
        <v>1.2609830999276607E-4</v>
      </c>
    </row>
    <row r="18" spans="1:12" ht="21.75" customHeight="1" thickBot="1" x14ac:dyDescent="0.25">
      <c r="A18" s="95" t="s">
        <v>61</v>
      </c>
      <c r="B18" s="95"/>
      <c r="D18" s="15">
        <f>SUM(D9:D17)</f>
        <v>11587729855095</v>
      </c>
      <c r="F18" s="15">
        <f>SUM(F9:F17)</f>
        <v>7113015526521</v>
      </c>
      <c r="H18" s="15">
        <f>SUM(H9:H17)</f>
        <v>9285220879691</v>
      </c>
      <c r="J18" s="15">
        <f>SUM(J9:J17)</f>
        <v>9415524501925</v>
      </c>
      <c r="L18" s="127">
        <v>0.26980609644090969</v>
      </c>
    </row>
    <row r="19" spans="1:12" ht="13.5" thickTop="1" x14ac:dyDescent="0.2"/>
  </sheetData>
  <autoFilter ref="A8:L18" xr:uid="{00000000-0001-0000-0600-000000000000}">
    <filterColumn colId="0" showButton="0"/>
  </autoFilter>
  <mergeCells count="16">
    <mergeCell ref="A18:B18"/>
    <mergeCell ref="A17:B17"/>
    <mergeCell ref="A16:B16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90" zoomScaleNormal="130" zoomScaleSheetLayoutView="90" workbookViewId="0">
      <selection activeCell="F26" sqref="F26"/>
    </sheetView>
  </sheetViews>
  <sheetFormatPr defaultRowHeight="12.75" x14ac:dyDescent="0.2"/>
  <cols>
    <col min="1" max="1" width="4.285156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1.85546875" bestFit="1" customWidth="1"/>
    <col min="9" max="9" width="1.28515625" customWidth="1"/>
    <col min="10" max="10" width="11.85546875" bestFit="1" customWidth="1"/>
    <col min="11" max="11" width="0.28515625" customWidth="1"/>
  </cols>
  <sheetData>
    <row r="1" spans="1:10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 x14ac:dyDescent="0.2"/>
    <row r="5" spans="1:10" ht="29.1" customHeight="1" x14ac:dyDescent="0.2">
      <c r="A5" s="83" t="s">
        <v>176</v>
      </c>
      <c r="B5" s="89" t="s">
        <v>177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 x14ac:dyDescent="0.2"/>
    <row r="7" spans="1:10" ht="42" x14ac:dyDescent="0.2">
      <c r="A7" s="90" t="s">
        <v>178</v>
      </c>
      <c r="B7" s="90"/>
      <c r="D7" s="2" t="s">
        <v>179</v>
      </c>
      <c r="F7" s="2" t="s">
        <v>172</v>
      </c>
      <c r="H7" s="17" t="s">
        <v>180</v>
      </c>
      <c r="I7" s="38"/>
      <c r="J7" s="17" t="s">
        <v>181</v>
      </c>
    </row>
    <row r="8" spans="1:10" ht="21.75" customHeight="1" x14ac:dyDescent="0.2">
      <c r="A8" s="92" t="s">
        <v>182</v>
      </c>
      <c r="B8" s="92"/>
      <c r="D8" s="5" t="s">
        <v>183</v>
      </c>
      <c r="F8" s="6">
        <f>'درآمد سرمایه گذاری در سهام'!U58</f>
        <v>115037157669</v>
      </c>
      <c r="H8" s="7">
        <f>F8/$F$13</f>
        <v>2.8345893357466959E-2</v>
      </c>
      <c r="J8" s="7">
        <v>3.2964415790097193E-3</v>
      </c>
    </row>
    <row r="9" spans="1:10" ht="21.75" customHeight="1" x14ac:dyDescent="0.2">
      <c r="A9" s="93" t="s">
        <v>184</v>
      </c>
      <c r="B9" s="93"/>
      <c r="D9" s="8" t="s">
        <v>185</v>
      </c>
      <c r="F9" s="9">
        <f>'درآمد سرمایه گذاری در صندوق'!U15</f>
        <v>186810499870</v>
      </c>
      <c r="H9" s="10">
        <f>F9/$F$13</f>
        <v>4.6031305142347809E-2</v>
      </c>
      <c r="J9" s="10">
        <v>5.3531390347712413E-3</v>
      </c>
    </row>
    <row r="10" spans="1:10" ht="21.75" customHeight="1" x14ac:dyDescent="0.2">
      <c r="A10" s="93" t="s">
        <v>186</v>
      </c>
      <c r="B10" s="93"/>
      <c r="D10" s="8" t="s">
        <v>187</v>
      </c>
      <c r="F10" s="9">
        <f>'درآمد سرمایه گذاری در اوراق به'!R29</f>
        <v>2422737656303</v>
      </c>
      <c r="H10" s="10">
        <f>F10/$F$13</f>
        <v>0.59697809499330667</v>
      </c>
      <c r="J10" s="10">
        <v>6.9424639021848256E-2</v>
      </c>
    </row>
    <row r="11" spans="1:10" ht="21.75" customHeight="1" x14ac:dyDescent="0.2">
      <c r="A11" s="93" t="s">
        <v>188</v>
      </c>
      <c r="B11" s="93"/>
      <c r="D11" s="8" t="s">
        <v>189</v>
      </c>
      <c r="F11" s="9">
        <f>'درآمد سپرده بانکی'!G17</f>
        <v>1332757789427</v>
      </c>
      <c r="H11" s="10">
        <f>F11/$F$13</f>
        <v>0.32840006599547228</v>
      </c>
      <c r="J11" s="10">
        <v>3.8190774883863084E-2</v>
      </c>
    </row>
    <row r="12" spans="1:10" ht="21.75" customHeight="1" x14ac:dyDescent="0.2">
      <c r="A12" s="93" t="s">
        <v>190</v>
      </c>
      <c r="B12" s="93"/>
      <c r="D12" s="8" t="s">
        <v>191</v>
      </c>
      <c r="F12" s="12">
        <f>'سایر درآمدها'!F11</f>
        <v>992833379</v>
      </c>
      <c r="H12" s="13">
        <f>F12/$F$13</f>
        <v>2.4464051140626739E-4</v>
      </c>
      <c r="J12" s="13">
        <v>2.8450087761915106E-5</v>
      </c>
    </row>
    <row r="13" spans="1:10" ht="21.75" customHeight="1" x14ac:dyDescent="0.2">
      <c r="A13" s="100" t="s">
        <v>61</v>
      </c>
      <c r="B13" s="100"/>
      <c r="D13" s="9"/>
      <c r="F13" s="15">
        <f>SUM(F8:F12)</f>
        <v>4058335936648</v>
      </c>
      <c r="H13" s="16">
        <f>SUM(H8:H12)</f>
        <v>1</v>
      </c>
      <c r="J13" s="16">
        <v>0.11629344460725421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9"/>
  <sheetViews>
    <sheetView rightToLeft="1" view="pageBreakPreview" zoomScale="60" zoomScaleNormal="100" workbookViewId="0">
      <selection activeCell="A59" sqref="A59:XFD72"/>
    </sheetView>
  </sheetViews>
  <sheetFormatPr defaultRowHeight="12.75" x14ac:dyDescent="0.2"/>
  <cols>
    <col min="1" max="1" width="5.140625" customWidth="1"/>
    <col min="2" max="2" width="36.85546875" customWidth="1"/>
    <col min="3" max="3" width="1.28515625" customWidth="1"/>
    <col min="4" max="4" width="15.85546875" bestFit="1" customWidth="1"/>
    <col min="5" max="5" width="1.28515625" customWidth="1"/>
    <col min="6" max="6" width="16.5703125" bestFit="1" customWidth="1"/>
    <col min="7" max="7" width="1.28515625" customWidth="1"/>
    <col min="8" max="8" width="13.7109375" bestFit="1" customWidth="1"/>
    <col min="9" max="9" width="1.28515625" customWidth="1"/>
    <col min="10" max="10" width="17.28515625" bestFit="1" customWidth="1"/>
    <col min="11" max="11" width="1.28515625" customWidth="1"/>
    <col min="12" max="12" width="15.5703125" customWidth="1"/>
    <col min="13" max="13" width="1.28515625" customWidth="1"/>
    <col min="14" max="14" width="16.85546875" bestFit="1" customWidth="1"/>
    <col min="15" max="16" width="1.28515625" customWidth="1"/>
    <col min="17" max="17" width="18.42578125" bestFit="1" customWidth="1"/>
    <col min="18" max="18" width="1.28515625" customWidth="1"/>
    <col min="19" max="19" width="15.5703125" bestFit="1" customWidth="1"/>
    <col min="20" max="20" width="1.28515625" customWidth="1"/>
    <col min="21" max="21" width="17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21.75" customHeight="1" x14ac:dyDescent="0.2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23" ht="14.45" customHeight="1" x14ac:dyDescent="0.2"/>
    <row r="5" spans="1:23" ht="14.45" customHeight="1" x14ac:dyDescent="0.2">
      <c r="A5" s="1" t="s">
        <v>192</v>
      </c>
      <c r="B5" s="89" t="s">
        <v>193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4.45" customHeight="1" x14ac:dyDescent="0.2">
      <c r="D6" s="90" t="s">
        <v>194</v>
      </c>
      <c r="E6" s="90"/>
      <c r="F6" s="90"/>
      <c r="G6" s="90"/>
      <c r="H6" s="90"/>
      <c r="I6" s="90"/>
      <c r="J6" s="90"/>
      <c r="K6" s="90"/>
      <c r="L6" s="90"/>
      <c r="N6" s="90" t="s">
        <v>195</v>
      </c>
      <c r="O6" s="90"/>
      <c r="P6" s="90"/>
      <c r="Q6" s="90"/>
      <c r="R6" s="90"/>
      <c r="S6" s="90"/>
      <c r="T6" s="90"/>
      <c r="U6" s="90"/>
      <c r="V6" s="90"/>
      <c r="W6" s="90"/>
    </row>
    <row r="7" spans="1:23" ht="14.45" customHeight="1" x14ac:dyDescent="0.2">
      <c r="D7" s="3"/>
      <c r="E7" s="3"/>
      <c r="F7" s="3"/>
      <c r="G7" s="3"/>
      <c r="H7" s="3"/>
      <c r="I7" s="3"/>
      <c r="J7" s="91" t="s">
        <v>61</v>
      </c>
      <c r="K7" s="91"/>
      <c r="L7" s="91"/>
      <c r="N7" s="3"/>
      <c r="O7" s="3"/>
      <c r="P7" s="3"/>
      <c r="Q7" s="3"/>
      <c r="R7" s="3"/>
      <c r="S7" s="3"/>
      <c r="T7" s="3"/>
      <c r="U7" s="91" t="s">
        <v>61</v>
      </c>
      <c r="V7" s="91"/>
      <c r="W7" s="91"/>
    </row>
    <row r="8" spans="1:23" ht="14.45" customHeight="1" x14ac:dyDescent="0.2">
      <c r="A8" s="90" t="s">
        <v>196</v>
      </c>
      <c r="B8" s="90"/>
      <c r="D8" s="2" t="s">
        <v>197</v>
      </c>
      <c r="F8" s="2" t="s">
        <v>198</v>
      </c>
      <c r="H8" s="2" t="s">
        <v>199</v>
      </c>
      <c r="J8" s="4" t="s">
        <v>172</v>
      </c>
      <c r="K8" s="3"/>
      <c r="L8" s="4" t="s">
        <v>180</v>
      </c>
      <c r="N8" s="2" t="s">
        <v>197</v>
      </c>
      <c r="P8" s="90" t="s">
        <v>198</v>
      </c>
      <c r="Q8" s="90"/>
      <c r="S8" s="2" t="s">
        <v>199</v>
      </c>
      <c r="U8" s="4" t="s">
        <v>172</v>
      </c>
      <c r="V8" s="3"/>
      <c r="W8" s="4" t="s">
        <v>180</v>
      </c>
    </row>
    <row r="9" spans="1:23" ht="21.75" customHeight="1" x14ac:dyDescent="0.2">
      <c r="A9" s="92" t="s">
        <v>21</v>
      </c>
      <c r="B9" s="92"/>
      <c r="D9" s="31">
        <v>0</v>
      </c>
      <c r="E9" s="32"/>
      <c r="F9" s="31">
        <v>75176751</v>
      </c>
      <c r="G9" s="32"/>
      <c r="H9" s="31">
        <v>-2367816</v>
      </c>
      <c r="I9" s="32"/>
      <c r="J9" s="31">
        <v>72808935</v>
      </c>
      <c r="K9" s="32"/>
      <c r="L9" s="84">
        <v>0.01</v>
      </c>
      <c r="M9" s="32"/>
      <c r="N9" s="31">
        <v>0</v>
      </c>
      <c r="O9" s="32"/>
      <c r="P9" s="101">
        <v>-3170952</v>
      </c>
      <c r="Q9" s="101"/>
      <c r="R9" s="32"/>
      <c r="S9" s="31">
        <v>-2367816</v>
      </c>
      <c r="T9" s="32"/>
      <c r="U9" s="31">
        <f>N9+P9+S9</f>
        <v>-5538768</v>
      </c>
      <c r="W9" s="7">
        <v>0</v>
      </c>
    </row>
    <row r="10" spans="1:23" ht="21.75" customHeight="1" x14ac:dyDescent="0.2">
      <c r="A10" s="93" t="s">
        <v>51</v>
      </c>
      <c r="B10" s="93"/>
      <c r="D10" s="33">
        <v>0</v>
      </c>
      <c r="E10" s="32"/>
      <c r="F10" s="33">
        <v>-1263027098</v>
      </c>
      <c r="G10" s="32"/>
      <c r="H10" s="33">
        <v>469797454</v>
      </c>
      <c r="I10" s="32"/>
      <c r="J10" s="33">
        <v>-793229644</v>
      </c>
      <c r="K10" s="32"/>
      <c r="L10" s="85">
        <v>-0.09</v>
      </c>
      <c r="M10" s="32"/>
      <c r="N10" s="33">
        <v>0</v>
      </c>
      <c r="O10" s="32"/>
      <c r="P10" s="102">
        <v>570251464</v>
      </c>
      <c r="Q10" s="102"/>
      <c r="R10" s="32"/>
      <c r="S10" s="33">
        <v>469797454</v>
      </c>
      <c r="T10" s="32"/>
      <c r="U10" s="33">
        <f t="shared" ref="U10:U56" si="0">N10+P10+S10</f>
        <v>1040048918</v>
      </c>
      <c r="W10" s="10">
        <v>0.03</v>
      </c>
    </row>
    <row r="11" spans="1:23" ht="21.75" customHeight="1" x14ac:dyDescent="0.2">
      <c r="A11" s="93" t="s">
        <v>20</v>
      </c>
      <c r="B11" s="93"/>
      <c r="D11" s="33">
        <v>0</v>
      </c>
      <c r="E11" s="32"/>
      <c r="F11" s="33">
        <v>-1744480271</v>
      </c>
      <c r="G11" s="32"/>
      <c r="H11" s="33">
        <v>0</v>
      </c>
      <c r="I11" s="32"/>
      <c r="J11" s="33">
        <v>-1744480271</v>
      </c>
      <c r="K11" s="32"/>
      <c r="L11" s="85">
        <v>-0.2</v>
      </c>
      <c r="M11" s="32"/>
      <c r="N11" s="33">
        <f>'درآمد سود سهام'!S8</f>
        <v>464395890</v>
      </c>
      <c r="O11" s="32"/>
      <c r="P11" s="102">
        <v>5498911070</v>
      </c>
      <c r="Q11" s="102"/>
      <c r="R11" s="32"/>
      <c r="S11" s="33">
        <v>-5177</v>
      </c>
      <c r="T11" s="32"/>
      <c r="U11" s="33">
        <f t="shared" si="0"/>
        <v>5963301783</v>
      </c>
      <c r="W11" s="10">
        <v>0.15</v>
      </c>
    </row>
    <row r="12" spans="1:23" ht="21.75" customHeight="1" x14ac:dyDescent="0.2">
      <c r="A12" s="93" t="s">
        <v>24</v>
      </c>
      <c r="B12" s="93"/>
      <c r="D12" s="33">
        <v>0</v>
      </c>
      <c r="E12" s="32"/>
      <c r="F12" s="33">
        <v>-44691840</v>
      </c>
      <c r="G12" s="32"/>
      <c r="H12" s="33">
        <v>0</v>
      </c>
      <c r="I12" s="32"/>
      <c r="J12" s="33">
        <v>-44691840</v>
      </c>
      <c r="K12" s="32"/>
      <c r="L12" s="85">
        <v>-0.01</v>
      </c>
      <c r="M12" s="32"/>
      <c r="N12" s="33">
        <v>0</v>
      </c>
      <c r="O12" s="32"/>
      <c r="P12" s="102">
        <v>551109952</v>
      </c>
      <c r="Q12" s="102"/>
      <c r="R12" s="32"/>
      <c r="S12" s="33">
        <v>835190553</v>
      </c>
      <c r="T12" s="32"/>
      <c r="U12" s="33">
        <f t="shared" si="0"/>
        <v>1386300505</v>
      </c>
      <c r="W12" s="10">
        <v>0.03</v>
      </c>
    </row>
    <row r="13" spans="1:23" ht="21.75" customHeight="1" x14ac:dyDescent="0.2">
      <c r="A13" s="93" t="s">
        <v>200</v>
      </c>
      <c r="B13" s="93"/>
      <c r="D13" s="33">
        <v>0</v>
      </c>
      <c r="E13" s="32"/>
      <c r="F13" s="33">
        <v>0</v>
      </c>
      <c r="G13" s="32"/>
      <c r="H13" s="33">
        <v>0</v>
      </c>
      <c r="I13" s="32"/>
      <c r="J13" s="33">
        <v>0</v>
      </c>
      <c r="K13" s="32"/>
      <c r="L13" s="85">
        <v>0</v>
      </c>
      <c r="M13" s="32"/>
      <c r="N13" s="33">
        <f>'درآمد سود سهام'!S11</f>
        <v>19200</v>
      </c>
      <c r="O13" s="32"/>
      <c r="P13" s="102">
        <v>0</v>
      </c>
      <c r="Q13" s="102"/>
      <c r="R13" s="32"/>
      <c r="S13" s="33">
        <v>37688</v>
      </c>
      <c r="T13" s="32"/>
      <c r="U13" s="33">
        <f t="shared" si="0"/>
        <v>56888</v>
      </c>
      <c r="W13" s="10">
        <v>0</v>
      </c>
    </row>
    <row r="14" spans="1:23" ht="21.75" customHeight="1" x14ac:dyDescent="0.2">
      <c r="A14" s="93" t="s">
        <v>22</v>
      </c>
      <c r="B14" s="93"/>
      <c r="D14" s="33">
        <v>0</v>
      </c>
      <c r="E14" s="32"/>
      <c r="F14" s="33">
        <v>19429</v>
      </c>
      <c r="G14" s="32"/>
      <c r="H14" s="33">
        <v>0</v>
      </c>
      <c r="I14" s="32"/>
      <c r="J14" s="33">
        <v>19429</v>
      </c>
      <c r="K14" s="32"/>
      <c r="L14" s="85">
        <v>0</v>
      </c>
      <c r="M14" s="32"/>
      <c r="N14" s="33">
        <f>'درآمد سود سهام'!S9</f>
        <v>3960</v>
      </c>
      <c r="O14" s="32"/>
      <c r="P14" s="102">
        <v>49759</v>
      </c>
      <c r="Q14" s="102"/>
      <c r="R14" s="32"/>
      <c r="S14" s="33">
        <v>-34434</v>
      </c>
      <c r="T14" s="32"/>
      <c r="U14" s="33">
        <f t="shared" si="0"/>
        <v>19285</v>
      </c>
      <c r="W14" s="10">
        <v>0</v>
      </c>
    </row>
    <row r="15" spans="1:23" ht="21.75" customHeight="1" x14ac:dyDescent="0.2">
      <c r="A15" s="93" t="s">
        <v>48</v>
      </c>
      <c r="B15" s="93"/>
      <c r="D15" s="33">
        <v>0</v>
      </c>
      <c r="E15" s="32"/>
      <c r="F15" s="33">
        <v>-180631289</v>
      </c>
      <c r="G15" s="32"/>
      <c r="H15" s="33">
        <v>0</v>
      </c>
      <c r="I15" s="32"/>
      <c r="J15" s="33">
        <v>-180631289</v>
      </c>
      <c r="K15" s="32"/>
      <c r="L15" s="85">
        <v>-0.02</v>
      </c>
      <c r="M15" s="32"/>
      <c r="N15" s="33">
        <f>'درآمد سود سهام'!S12</f>
        <v>823459000</v>
      </c>
      <c r="O15" s="32"/>
      <c r="P15" s="102">
        <v>13006598712</v>
      </c>
      <c r="Q15" s="102"/>
      <c r="R15" s="32"/>
      <c r="S15" s="33">
        <v>-2024</v>
      </c>
      <c r="T15" s="32"/>
      <c r="U15" s="33">
        <f t="shared" si="0"/>
        <v>13830055688</v>
      </c>
      <c r="W15" s="10">
        <v>0.34</v>
      </c>
    </row>
    <row r="16" spans="1:23" ht="21.75" customHeight="1" x14ac:dyDescent="0.2">
      <c r="A16" s="93" t="s">
        <v>201</v>
      </c>
      <c r="B16" s="93"/>
      <c r="D16" s="33">
        <v>0</v>
      </c>
      <c r="E16" s="32"/>
      <c r="F16" s="33">
        <v>0</v>
      </c>
      <c r="G16" s="32"/>
      <c r="H16" s="33">
        <v>0</v>
      </c>
      <c r="I16" s="32"/>
      <c r="J16" s="33">
        <v>0</v>
      </c>
      <c r="K16" s="32"/>
      <c r="L16" s="85">
        <v>0</v>
      </c>
      <c r="M16" s="32"/>
      <c r="N16" s="33">
        <v>0</v>
      </c>
      <c r="O16" s="32"/>
      <c r="P16" s="102">
        <v>0</v>
      </c>
      <c r="Q16" s="102"/>
      <c r="R16" s="32"/>
      <c r="S16" s="33">
        <v>-26150019</v>
      </c>
      <c r="T16" s="32"/>
      <c r="U16" s="33">
        <f t="shared" si="0"/>
        <v>-26150019</v>
      </c>
      <c r="W16" s="10">
        <v>0</v>
      </c>
    </row>
    <row r="17" spans="1:23" ht="21.75" customHeight="1" x14ac:dyDescent="0.2">
      <c r="A17" s="93" t="s">
        <v>202</v>
      </c>
      <c r="B17" s="93"/>
      <c r="D17" s="33">
        <v>0</v>
      </c>
      <c r="E17" s="32"/>
      <c r="F17" s="33">
        <v>0</v>
      </c>
      <c r="G17" s="32"/>
      <c r="H17" s="33">
        <v>0</v>
      </c>
      <c r="I17" s="32"/>
      <c r="J17" s="33">
        <v>0</v>
      </c>
      <c r="K17" s="32"/>
      <c r="L17" s="85">
        <v>0</v>
      </c>
      <c r="M17" s="32"/>
      <c r="N17" s="33">
        <f>'درآمد سود سهام'!S15</f>
        <v>49999950</v>
      </c>
      <c r="O17" s="32"/>
      <c r="P17" s="102">
        <v>0</v>
      </c>
      <c r="Q17" s="102"/>
      <c r="R17" s="32"/>
      <c r="S17" s="33">
        <v>3435455052</v>
      </c>
      <c r="T17" s="32"/>
      <c r="U17" s="33">
        <f t="shared" si="0"/>
        <v>3485455002</v>
      </c>
      <c r="W17" s="10">
        <v>0.09</v>
      </c>
    </row>
    <row r="18" spans="1:23" ht="21.75" customHeight="1" x14ac:dyDescent="0.2">
      <c r="A18" s="93" t="s">
        <v>203</v>
      </c>
      <c r="B18" s="93"/>
      <c r="D18" s="33">
        <v>0</v>
      </c>
      <c r="E18" s="32"/>
      <c r="F18" s="33">
        <v>0</v>
      </c>
      <c r="G18" s="32"/>
      <c r="H18" s="33">
        <v>0</v>
      </c>
      <c r="I18" s="32"/>
      <c r="J18" s="33">
        <v>0</v>
      </c>
      <c r="K18" s="32"/>
      <c r="L18" s="85">
        <v>0</v>
      </c>
      <c r="M18" s="32"/>
      <c r="N18" s="33">
        <v>0</v>
      </c>
      <c r="O18" s="32"/>
      <c r="P18" s="102">
        <v>0</v>
      </c>
      <c r="Q18" s="102"/>
      <c r="R18" s="32"/>
      <c r="S18" s="33">
        <v>519221745</v>
      </c>
      <c r="T18" s="32"/>
      <c r="U18" s="33">
        <f t="shared" si="0"/>
        <v>519221745</v>
      </c>
      <c r="W18" s="10">
        <v>0.01</v>
      </c>
    </row>
    <row r="19" spans="1:23" ht="21.75" customHeight="1" x14ac:dyDescent="0.2">
      <c r="A19" s="93" t="s">
        <v>204</v>
      </c>
      <c r="B19" s="93"/>
      <c r="D19" s="33">
        <v>0</v>
      </c>
      <c r="E19" s="32"/>
      <c r="F19" s="33">
        <v>0</v>
      </c>
      <c r="G19" s="32"/>
      <c r="H19" s="33">
        <v>0</v>
      </c>
      <c r="I19" s="32"/>
      <c r="J19" s="33">
        <v>0</v>
      </c>
      <c r="K19" s="32"/>
      <c r="L19" s="85">
        <v>0</v>
      </c>
      <c r="M19" s="32"/>
      <c r="N19" s="33">
        <v>0</v>
      </c>
      <c r="O19" s="32"/>
      <c r="P19" s="102">
        <v>0</v>
      </c>
      <c r="Q19" s="102"/>
      <c r="R19" s="32"/>
      <c r="S19" s="33">
        <v>-186092346</v>
      </c>
      <c r="T19" s="32"/>
      <c r="U19" s="33">
        <f t="shared" si="0"/>
        <v>-186092346</v>
      </c>
      <c r="W19" s="10">
        <v>0</v>
      </c>
    </row>
    <row r="20" spans="1:23" ht="21.75" customHeight="1" x14ac:dyDescent="0.2">
      <c r="A20" s="93" t="s">
        <v>205</v>
      </c>
      <c r="B20" s="93"/>
      <c r="D20" s="33">
        <v>0</v>
      </c>
      <c r="E20" s="32"/>
      <c r="F20" s="33">
        <v>0</v>
      </c>
      <c r="G20" s="32"/>
      <c r="H20" s="33">
        <v>0</v>
      </c>
      <c r="I20" s="32"/>
      <c r="J20" s="33">
        <v>0</v>
      </c>
      <c r="K20" s="32"/>
      <c r="L20" s="85">
        <v>0</v>
      </c>
      <c r="M20" s="32"/>
      <c r="N20" s="33">
        <f>'درآمد سود سهام'!S14</f>
        <v>1125000000</v>
      </c>
      <c r="O20" s="32"/>
      <c r="P20" s="102">
        <v>0</v>
      </c>
      <c r="Q20" s="102"/>
      <c r="R20" s="32"/>
      <c r="S20" s="33">
        <v>-105896591</v>
      </c>
      <c r="T20" s="32"/>
      <c r="U20" s="33">
        <f t="shared" si="0"/>
        <v>1019103409</v>
      </c>
      <c r="W20" s="10">
        <v>0.03</v>
      </c>
    </row>
    <row r="21" spans="1:23" ht="21.75" customHeight="1" x14ac:dyDescent="0.2">
      <c r="A21" s="93" t="s">
        <v>23</v>
      </c>
      <c r="B21" s="93"/>
      <c r="D21" s="33">
        <v>8213554207</v>
      </c>
      <c r="E21" s="32"/>
      <c r="F21" s="33">
        <v>-4112968683</v>
      </c>
      <c r="G21" s="32"/>
      <c r="H21" s="33">
        <v>0</v>
      </c>
      <c r="I21" s="32"/>
      <c r="J21" s="33">
        <v>4100585524</v>
      </c>
      <c r="K21" s="32"/>
      <c r="L21" s="85">
        <v>0.48</v>
      </c>
      <c r="M21" s="32"/>
      <c r="N21" s="33">
        <f>'درآمد سود سهام'!S10</f>
        <v>8213554207</v>
      </c>
      <c r="O21" s="32"/>
      <c r="P21" s="102">
        <v>3647983475</v>
      </c>
      <c r="Q21" s="102"/>
      <c r="R21" s="32"/>
      <c r="S21" s="33">
        <v>0</v>
      </c>
      <c r="T21" s="32"/>
      <c r="U21" s="33">
        <f t="shared" si="0"/>
        <v>11861537682</v>
      </c>
      <c r="W21" s="10">
        <v>0.28999999999999998</v>
      </c>
    </row>
    <row r="22" spans="1:23" ht="21.75" customHeight="1" x14ac:dyDescent="0.2">
      <c r="A22" s="93" t="s">
        <v>50</v>
      </c>
      <c r="B22" s="93"/>
      <c r="D22" s="33">
        <v>0</v>
      </c>
      <c r="E22" s="32"/>
      <c r="F22" s="33">
        <v>362376840</v>
      </c>
      <c r="G22" s="32"/>
      <c r="H22" s="33">
        <v>0</v>
      </c>
      <c r="I22" s="32"/>
      <c r="J22" s="33">
        <v>362376840</v>
      </c>
      <c r="K22" s="32"/>
      <c r="L22" s="85">
        <v>0.04</v>
      </c>
      <c r="M22" s="32"/>
      <c r="N22" s="33">
        <f>'درآمد سود سهام'!S13</f>
        <v>659999700</v>
      </c>
      <c r="O22" s="32"/>
      <c r="P22" s="102">
        <v>1105216285</v>
      </c>
      <c r="Q22" s="102"/>
      <c r="R22" s="32"/>
      <c r="S22" s="33">
        <v>0</v>
      </c>
      <c r="T22" s="32"/>
      <c r="U22" s="33">
        <f t="shared" si="0"/>
        <v>1765215985</v>
      </c>
      <c r="W22" s="10">
        <v>0.04</v>
      </c>
    </row>
    <row r="23" spans="1:23" ht="21.75" customHeight="1" x14ac:dyDescent="0.2">
      <c r="A23" s="93" t="s">
        <v>31</v>
      </c>
      <c r="B23" s="93"/>
      <c r="D23" s="33">
        <v>0</v>
      </c>
      <c r="E23" s="32"/>
      <c r="F23" s="33">
        <v>10091385899</v>
      </c>
      <c r="G23" s="32"/>
      <c r="H23" s="33">
        <v>0</v>
      </c>
      <c r="I23" s="32"/>
      <c r="J23" s="33">
        <v>10091385899</v>
      </c>
      <c r="K23" s="32"/>
      <c r="L23" s="85">
        <v>1.18</v>
      </c>
      <c r="M23" s="32"/>
      <c r="N23" s="33">
        <v>0</v>
      </c>
      <c r="O23" s="32"/>
      <c r="P23" s="102">
        <v>22406946158</v>
      </c>
      <c r="Q23" s="102"/>
      <c r="R23" s="32"/>
      <c r="S23" s="33">
        <v>0</v>
      </c>
      <c r="T23" s="32"/>
      <c r="U23" s="33">
        <f t="shared" si="0"/>
        <v>22406946158</v>
      </c>
      <c r="W23" s="10">
        <v>0.55000000000000004</v>
      </c>
    </row>
    <row r="24" spans="1:23" ht="21.75" customHeight="1" x14ac:dyDescent="0.2">
      <c r="A24" s="93" t="s">
        <v>52</v>
      </c>
      <c r="B24" s="93"/>
      <c r="D24" s="33">
        <v>0</v>
      </c>
      <c r="E24" s="32"/>
      <c r="F24" s="33">
        <v>-781317589</v>
      </c>
      <c r="G24" s="32"/>
      <c r="H24" s="33">
        <v>0</v>
      </c>
      <c r="I24" s="32"/>
      <c r="J24" s="33">
        <v>-781317589</v>
      </c>
      <c r="K24" s="32"/>
      <c r="L24" s="85">
        <v>-0.09</v>
      </c>
      <c r="M24" s="32"/>
      <c r="N24" s="33">
        <v>0</v>
      </c>
      <c r="O24" s="32"/>
      <c r="P24" s="102">
        <v>-781317589</v>
      </c>
      <c r="Q24" s="102"/>
      <c r="R24" s="32"/>
      <c r="S24" s="33">
        <v>0</v>
      </c>
      <c r="T24" s="32"/>
      <c r="U24" s="33">
        <f t="shared" si="0"/>
        <v>-781317589</v>
      </c>
      <c r="W24" s="10">
        <v>-0.02</v>
      </c>
    </row>
    <row r="25" spans="1:23" ht="21.75" customHeight="1" x14ac:dyDescent="0.2">
      <c r="A25" s="93" t="s">
        <v>60</v>
      </c>
      <c r="B25" s="93"/>
      <c r="D25" s="33">
        <v>0</v>
      </c>
      <c r="E25" s="32"/>
      <c r="F25" s="33">
        <v>22252175486</v>
      </c>
      <c r="G25" s="32"/>
      <c r="H25" s="33">
        <v>0</v>
      </c>
      <c r="I25" s="32"/>
      <c r="J25" s="33">
        <v>22252175486</v>
      </c>
      <c r="K25" s="32"/>
      <c r="L25" s="85">
        <v>2.6</v>
      </c>
      <c r="M25" s="32"/>
      <c r="N25" s="33">
        <v>0</v>
      </c>
      <c r="O25" s="32"/>
      <c r="P25" s="102">
        <v>22252175486</v>
      </c>
      <c r="Q25" s="102"/>
      <c r="R25" s="32"/>
      <c r="S25" s="33">
        <v>0</v>
      </c>
      <c r="T25" s="32"/>
      <c r="U25" s="33">
        <f t="shared" si="0"/>
        <v>22252175486</v>
      </c>
      <c r="W25" s="10">
        <v>0.55000000000000004</v>
      </c>
    </row>
    <row r="26" spans="1:23" ht="21.75" customHeight="1" x14ac:dyDescent="0.2">
      <c r="A26" s="93" t="s">
        <v>19</v>
      </c>
      <c r="B26" s="93"/>
      <c r="D26" s="33">
        <v>0</v>
      </c>
      <c r="E26" s="32"/>
      <c r="F26" s="33">
        <v>-1595749134</v>
      </c>
      <c r="G26" s="32"/>
      <c r="H26" s="33">
        <v>0</v>
      </c>
      <c r="I26" s="32"/>
      <c r="J26" s="33">
        <v>-1595749134</v>
      </c>
      <c r="K26" s="32"/>
      <c r="L26" s="85">
        <v>-0.19</v>
      </c>
      <c r="M26" s="32"/>
      <c r="N26" s="33">
        <v>0</v>
      </c>
      <c r="O26" s="32"/>
      <c r="P26" s="102">
        <v>2491343078</v>
      </c>
      <c r="Q26" s="102"/>
      <c r="R26" s="32"/>
      <c r="S26" s="33">
        <v>0</v>
      </c>
      <c r="T26" s="32"/>
      <c r="U26" s="33">
        <f t="shared" si="0"/>
        <v>2491343078</v>
      </c>
      <c r="W26" s="10">
        <v>0.06</v>
      </c>
    </row>
    <row r="27" spans="1:23" ht="21.75" customHeight="1" x14ac:dyDescent="0.2">
      <c r="A27" s="93" t="s">
        <v>54</v>
      </c>
      <c r="B27" s="93"/>
      <c r="D27" s="33">
        <v>0</v>
      </c>
      <c r="E27" s="32"/>
      <c r="F27" s="33">
        <v>-387335955</v>
      </c>
      <c r="G27" s="32"/>
      <c r="H27" s="33">
        <v>0</v>
      </c>
      <c r="I27" s="32"/>
      <c r="J27" s="33">
        <v>-387335955</v>
      </c>
      <c r="K27" s="32"/>
      <c r="L27" s="85">
        <v>-0.05</v>
      </c>
      <c r="M27" s="32"/>
      <c r="N27" s="33">
        <v>0</v>
      </c>
      <c r="O27" s="32"/>
      <c r="P27" s="102">
        <v>-387335955</v>
      </c>
      <c r="Q27" s="102"/>
      <c r="R27" s="32"/>
      <c r="S27" s="33">
        <v>0</v>
      </c>
      <c r="T27" s="32"/>
      <c r="U27" s="33">
        <f t="shared" si="0"/>
        <v>-387335955</v>
      </c>
      <c r="W27" s="10">
        <v>-0.01</v>
      </c>
    </row>
    <row r="28" spans="1:23" ht="21.75" customHeight="1" x14ac:dyDescent="0.2">
      <c r="A28" s="93" t="s">
        <v>56</v>
      </c>
      <c r="B28" s="93"/>
      <c r="D28" s="33">
        <v>0</v>
      </c>
      <c r="E28" s="32"/>
      <c r="F28" s="33">
        <v>-1723268526</v>
      </c>
      <c r="G28" s="32"/>
      <c r="H28" s="33">
        <v>0</v>
      </c>
      <c r="I28" s="32"/>
      <c r="J28" s="33">
        <v>-1723268526</v>
      </c>
      <c r="K28" s="32"/>
      <c r="L28" s="85">
        <v>-0.2</v>
      </c>
      <c r="M28" s="32"/>
      <c r="N28" s="33">
        <v>0</v>
      </c>
      <c r="O28" s="32"/>
      <c r="P28" s="102">
        <v>-1723268526</v>
      </c>
      <c r="Q28" s="102"/>
      <c r="R28" s="32"/>
      <c r="S28" s="33">
        <v>0</v>
      </c>
      <c r="T28" s="32"/>
      <c r="U28" s="33">
        <f t="shared" si="0"/>
        <v>-1723268526</v>
      </c>
      <c r="W28" s="10">
        <v>-0.04</v>
      </c>
    </row>
    <row r="29" spans="1:23" ht="21.75" customHeight="1" x14ac:dyDescent="0.2">
      <c r="A29" s="93" t="s">
        <v>49</v>
      </c>
      <c r="B29" s="93"/>
      <c r="D29" s="33">
        <v>0</v>
      </c>
      <c r="E29" s="32"/>
      <c r="F29" s="33">
        <v>9799506247</v>
      </c>
      <c r="G29" s="32"/>
      <c r="H29" s="33">
        <v>0</v>
      </c>
      <c r="I29" s="32"/>
      <c r="J29" s="33">
        <v>9799506247</v>
      </c>
      <c r="K29" s="32"/>
      <c r="L29" s="85">
        <v>1.1399999999999999</v>
      </c>
      <c r="M29" s="32"/>
      <c r="N29" s="33">
        <v>0</v>
      </c>
      <c r="O29" s="32"/>
      <c r="P29" s="102">
        <v>19223591231</v>
      </c>
      <c r="Q29" s="102"/>
      <c r="R29" s="32"/>
      <c r="S29" s="33">
        <v>0</v>
      </c>
      <c r="T29" s="32"/>
      <c r="U29" s="33">
        <f t="shared" si="0"/>
        <v>19223591231</v>
      </c>
      <c r="W29" s="10">
        <v>0.47</v>
      </c>
    </row>
    <row r="30" spans="1:23" ht="21.75" customHeight="1" x14ac:dyDescent="0.2">
      <c r="A30" s="93" t="s">
        <v>55</v>
      </c>
      <c r="B30" s="93"/>
      <c r="D30" s="33">
        <v>0</v>
      </c>
      <c r="E30" s="32"/>
      <c r="F30" s="33">
        <v>2576438193</v>
      </c>
      <c r="G30" s="32"/>
      <c r="H30" s="33">
        <v>0</v>
      </c>
      <c r="I30" s="32"/>
      <c r="J30" s="33">
        <v>2576438193</v>
      </c>
      <c r="K30" s="32"/>
      <c r="L30" s="85">
        <v>0.3</v>
      </c>
      <c r="M30" s="32"/>
      <c r="N30" s="33">
        <v>0</v>
      </c>
      <c r="O30" s="32"/>
      <c r="P30" s="102">
        <v>2576438193</v>
      </c>
      <c r="Q30" s="102"/>
      <c r="R30" s="32"/>
      <c r="S30" s="33">
        <v>0</v>
      </c>
      <c r="T30" s="32"/>
      <c r="U30" s="33">
        <f t="shared" si="0"/>
        <v>2576438193</v>
      </c>
      <c r="W30" s="10">
        <v>0.06</v>
      </c>
    </row>
    <row r="31" spans="1:23" ht="21.75" customHeight="1" x14ac:dyDescent="0.2">
      <c r="A31" s="93" t="s">
        <v>32</v>
      </c>
      <c r="B31" s="93"/>
      <c r="D31" s="33">
        <v>0</v>
      </c>
      <c r="E31" s="32"/>
      <c r="F31" s="33">
        <v>0</v>
      </c>
      <c r="G31" s="32"/>
      <c r="H31" s="33">
        <v>0</v>
      </c>
      <c r="I31" s="32"/>
      <c r="J31" s="33">
        <v>0</v>
      </c>
      <c r="K31" s="32"/>
      <c r="L31" s="85">
        <v>0</v>
      </c>
      <c r="M31" s="32"/>
      <c r="N31" s="33">
        <v>0</v>
      </c>
      <c r="O31" s="32"/>
      <c r="P31" s="102">
        <v>-7671</v>
      </c>
      <c r="Q31" s="102"/>
      <c r="R31" s="32"/>
      <c r="S31" s="33">
        <v>0</v>
      </c>
      <c r="T31" s="32"/>
      <c r="U31" s="33">
        <f t="shared" si="0"/>
        <v>-7671</v>
      </c>
      <c r="W31" s="10">
        <v>0</v>
      </c>
    </row>
    <row r="32" spans="1:23" ht="21.75" customHeight="1" x14ac:dyDescent="0.2">
      <c r="A32" s="93" t="s">
        <v>33</v>
      </c>
      <c r="B32" s="93"/>
      <c r="D32" s="33">
        <v>0</v>
      </c>
      <c r="E32" s="32"/>
      <c r="F32" s="33">
        <v>0</v>
      </c>
      <c r="G32" s="32"/>
      <c r="H32" s="33">
        <v>0</v>
      </c>
      <c r="I32" s="32"/>
      <c r="J32" s="33">
        <v>0</v>
      </c>
      <c r="K32" s="32"/>
      <c r="L32" s="85">
        <v>0</v>
      </c>
      <c r="M32" s="32"/>
      <c r="N32" s="33">
        <v>0</v>
      </c>
      <c r="O32" s="32"/>
      <c r="P32" s="102">
        <v>-7742</v>
      </c>
      <c r="Q32" s="102"/>
      <c r="R32" s="32"/>
      <c r="S32" s="33">
        <v>0</v>
      </c>
      <c r="T32" s="32"/>
      <c r="U32" s="33">
        <f t="shared" si="0"/>
        <v>-7742</v>
      </c>
      <c r="W32" s="10">
        <v>0</v>
      </c>
    </row>
    <row r="33" spans="1:23" ht="21.75" customHeight="1" x14ac:dyDescent="0.2">
      <c r="A33" s="93" t="s">
        <v>34</v>
      </c>
      <c r="B33" s="93"/>
      <c r="D33" s="33">
        <v>0</v>
      </c>
      <c r="E33" s="32"/>
      <c r="F33" s="33">
        <v>0</v>
      </c>
      <c r="G33" s="32"/>
      <c r="H33" s="33">
        <v>0</v>
      </c>
      <c r="I33" s="32"/>
      <c r="J33" s="33">
        <v>0</v>
      </c>
      <c r="K33" s="32"/>
      <c r="L33" s="85">
        <v>0</v>
      </c>
      <c r="M33" s="32"/>
      <c r="N33" s="33">
        <v>0</v>
      </c>
      <c r="O33" s="32"/>
      <c r="P33" s="102">
        <v>-21644</v>
      </c>
      <c r="Q33" s="102"/>
      <c r="R33" s="32"/>
      <c r="S33" s="33">
        <v>0</v>
      </c>
      <c r="T33" s="32"/>
      <c r="U33" s="33">
        <f t="shared" si="0"/>
        <v>-21644</v>
      </c>
      <c r="W33" s="10">
        <v>0</v>
      </c>
    </row>
    <row r="34" spans="1:23" ht="21.75" customHeight="1" x14ac:dyDescent="0.2">
      <c r="A34" s="93" t="s">
        <v>35</v>
      </c>
      <c r="B34" s="93"/>
      <c r="D34" s="33">
        <v>0</v>
      </c>
      <c r="E34" s="32"/>
      <c r="F34" s="33">
        <v>0</v>
      </c>
      <c r="G34" s="32"/>
      <c r="H34" s="33">
        <v>0</v>
      </c>
      <c r="I34" s="32"/>
      <c r="J34" s="33">
        <v>0</v>
      </c>
      <c r="K34" s="32"/>
      <c r="L34" s="85">
        <v>0</v>
      </c>
      <c r="M34" s="32"/>
      <c r="N34" s="33">
        <v>0</v>
      </c>
      <c r="O34" s="32"/>
      <c r="P34" s="102">
        <v>-12334</v>
      </c>
      <c r="Q34" s="102"/>
      <c r="R34" s="32"/>
      <c r="S34" s="33">
        <v>0</v>
      </c>
      <c r="T34" s="32"/>
      <c r="U34" s="33">
        <f t="shared" si="0"/>
        <v>-12334</v>
      </c>
      <c r="W34" s="10">
        <v>0</v>
      </c>
    </row>
    <row r="35" spans="1:23" ht="21.75" customHeight="1" x14ac:dyDescent="0.2">
      <c r="A35" s="93" t="s">
        <v>36</v>
      </c>
      <c r="B35" s="93"/>
      <c r="D35" s="33">
        <v>0</v>
      </c>
      <c r="E35" s="32"/>
      <c r="F35" s="33">
        <v>0</v>
      </c>
      <c r="G35" s="32"/>
      <c r="H35" s="33">
        <v>0</v>
      </c>
      <c r="I35" s="32"/>
      <c r="J35" s="33">
        <v>0</v>
      </c>
      <c r="K35" s="32"/>
      <c r="L35" s="85">
        <v>0</v>
      </c>
      <c r="M35" s="32"/>
      <c r="N35" s="33">
        <v>0</v>
      </c>
      <c r="O35" s="32"/>
      <c r="P35" s="102">
        <v>-20968</v>
      </c>
      <c r="Q35" s="102"/>
      <c r="R35" s="32"/>
      <c r="S35" s="33">
        <v>0</v>
      </c>
      <c r="T35" s="32"/>
      <c r="U35" s="33">
        <f t="shared" si="0"/>
        <v>-20968</v>
      </c>
      <c r="W35" s="10">
        <v>0</v>
      </c>
    </row>
    <row r="36" spans="1:23" ht="21.75" customHeight="1" x14ac:dyDescent="0.2">
      <c r="A36" s="93" t="s">
        <v>37</v>
      </c>
      <c r="B36" s="93"/>
      <c r="D36" s="33">
        <v>0</v>
      </c>
      <c r="E36" s="32"/>
      <c r="F36" s="33">
        <v>0</v>
      </c>
      <c r="G36" s="32"/>
      <c r="H36" s="33">
        <v>0</v>
      </c>
      <c r="I36" s="32"/>
      <c r="J36" s="33">
        <v>0</v>
      </c>
      <c r="K36" s="32"/>
      <c r="L36" s="85">
        <v>0</v>
      </c>
      <c r="M36" s="32"/>
      <c r="N36" s="33">
        <v>0</v>
      </c>
      <c r="O36" s="32"/>
      <c r="P36" s="102">
        <v>-35403</v>
      </c>
      <c r="Q36" s="102"/>
      <c r="R36" s="32"/>
      <c r="S36" s="33">
        <v>0</v>
      </c>
      <c r="T36" s="32"/>
      <c r="U36" s="33">
        <f t="shared" si="0"/>
        <v>-35403</v>
      </c>
      <c r="W36" s="10">
        <v>0</v>
      </c>
    </row>
    <row r="37" spans="1:23" ht="21.75" customHeight="1" x14ac:dyDescent="0.2">
      <c r="A37" s="93" t="s">
        <v>25</v>
      </c>
      <c r="B37" s="93"/>
      <c r="D37" s="33">
        <v>0</v>
      </c>
      <c r="E37" s="32"/>
      <c r="F37" s="33">
        <v>0</v>
      </c>
      <c r="G37" s="32"/>
      <c r="H37" s="33">
        <v>0</v>
      </c>
      <c r="I37" s="32"/>
      <c r="J37" s="33">
        <v>0</v>
      </c>
      <c r="K37" s="32"/>
      <c r="L37" s="85">
        <v>0</v>
      </c>
      <c r="M37" s="32"/>
      <c r="N37" s="33">
        <v>0</v>
      </c>
      <c r="O37" s="32"/>
      <c r="P37" s="102">
        <v>-12263</v>
      </c>
      <c r="Q37" s="102"/>
      <c r="R37" s="32"/>
      <c r="S37" s="33">
        <v>0</v>
      </c>
      <c r="T37" s="32"/>
      <c r="U37" s="33">
        <f t="shared" si="0"/>
        <v>-12263</v>
      </c>
      <c r="W37" s="10">
        <v>0</v>
      </c>
    </row>
    <row r="38" spans="1:23" ht="21.75" customHeight="1" x14ac:dyDescent="0.2">
      <c r="A38" s="93" t="s">
        <v>38</v>
      </c>
      <c r="B38" s="93"/>
      <c r="D38" s="33">
        <v>0</v>
      </c>
      <c r="E38" s="32"/>
      <c r="F38" s="33">
        <v>0</v>
      </c>
      <c r="G38" s="32"/>
      <c r="H38" s="33">
        <v>0</v>
      </c>
      <c r="I38" s="32"/>
      <c r="J38" s="33">
        <v>0</v>
      </c>
      <c r="K38" s="32"/>
      <c r="L38" s="85">
        <v>0</v>
      </c>
      <c r="M38" s="32"/>
      <c r="N38" s="33">
        <v>0</v>
      </c>
      <c r="O38" s="32"/>
      <c r="P38" s="102">
        <v>-23157</v>
      </c>
      <c r="Q38" s="102"/>
      <c r="R38" s="32"/>
      <c r="S38" s="33">
        <v>0</v>
      </c>
      <c r="T38" s="32"/>
      <c r="U38" s="33">
        <f t="shared" si="0"/>
        <v>-23157</v>
      </c>
      <c r="W38" s="10">
        <v>0</v>
      </c>
    </row>
    <row r="39" spans="1:23" ht="21.75" customHeight="1" x14ac:dyDescent="0.2">
      <c r="A39" s="93" t="s">
        <v>39</v>
      </c>
      <c r="B39" s="93"/>
      <c r="D39" s="33">
        <v>0</v>
      </c>
      <c r="E39" s="32"/>
      <c r="F39" s="33">
        <v>0</v>
      </c>
      <c r="G39" s="32"/>
      <c r="H39" s="33">
        <v>0</v>
      </c>
      <c r="I39" s="32"/>
      <c r="J39" s="33">
        <v>0</v>
      </c>
      <c r="K39" s="32"/>
      <c r="L39" s="85">
        <v>0</v>
      </c>
      <c r="M39" s="32"/>
      <c r="N39" s="33">
        <v>0</v>
      </c>
      <c r="O39" s="32"/>
      <c r="P39" s="102">
        <v>-10715</v>
      </c>
      <c r="Q39" s="102"/>
      <c r="R39" s="32"/>
      <c r="S39" s="33">
        <v>0</v>
      </c>
      <c r="T39" s="32"/>
      <c r="U39" s="33">
        <f t="shared" si="0"/>
        <v>-10715</v>
      </c>
      <c r="W39" s="10">
        <v>0</v>
      </c>
    </row>
    <row r="40" spans="1:23" ht="21.75" customHeight="1" x14ac:dyDescent="0.2">
      <c r="A40" s="93" t="s">
        <v>40</v>
      </c>
      <c r="B40" s="93"/>
      <c r="D40" s="33">
        <v>0</v>
      </c>
      <c r="E40" s="32"/>
      <c r="F40" s="33">
        <v>0</v>
      </c>
      <c r="G40" s="32"/>
      <c r="H40" s="33">
        <v>0</v>
      </c>
      <c r="I40" s="32"/>
      <c r="J40" s="33">
        <v>0</v>
      </c>
      <c r="K40" s="32"/>
      <c r="L40" s="85">
        <v>0</v>
      </c>
      <c r="M40" s="32"/>
      <c r="N40" s="33">
        <v>0</v>
      </c>
      <c r="O40" s="32"/>
      <c r="P40" s="102">
        <v>-24011</v>
      </c>
      <c r="Q40" s="102"/>
      <c r="R40" s="32"/>
      <c r="S40" s="33">
        <v>0</v>
      </c>
      <c r="T40" s="32"/>
      <c r="U40" s="33">
        <f t="shared" si="0"/>
        <v>-24011</v>
      </c>
      <c r="W40" s="10">
        <v>0</v>
      </c>
    </row>
    <row r="41" spans="1:23" ht="21.75" customHeight="1" x14ac:dyDescent="0.2">
      <c r="A41" s="93" t="s">
        <v>41</v>
      </c>
      <c r="B41" s="93"/>
      <c r="D41" s="33">
        <v>0</v>
      </c>
      <c r="E41" s="32"/>
      <c r="F41" s="33">
        <v>0</v>
      </c>
      <c r="G41" s="32"/>
      <c r="H41" s="33">
        <v>0</v>
      </c>
      <c r="I41" s="32"/>
      <c r="J41" s="33">
        <v>0</v>
      </c>
      <c r="K41" s="32"/>
      <c r="L41" s="85">
        <v>0</v>
      </c>
      <c r="M41" s="32"/>
      <c r="N41" s="33">
        <v>0</v>
      </c>
      <c r="O41" s="32"/>
      <c r="P41" s="102">
        <v>-10448</v>
      </c>
      <c r="Q41" s="102"/>
      <c r="R41" s="32"/>
      <c r="S41" s="33">
        <v>0</v>
      </c>
      <c r="T41" s="32"/>
      <c r="U41" s="33">
        <f t="shared" si="0"/>
        <v>-10448</v>
      </c>
      <c r="W41" s="10">
        <v>0</v>
      </c>
    </row>
    <row r="42" spans="1:23" ht="21.75" customHeight="1" x14ac:dyDescent="0.2">
      <c r="A42" s="93" t="s">
        <v>42</v>
      </c>
      <c r="B42" s="93"/>
      <c r="D42" s="33">
        <v>0</v>
      </c>
      <c r="E42" s="32"/>
      <c r="F42" s="33">
        <v>0</v>
      </c>
      <c r="G42" s="32"/>
      <c r="H42" s="33">
        <v>0</v>
      </c>
      <c r="I42" s="32"/>
      <c r="J42" s="33">
        <v>0</v>
      </c>
      <c r="K42" s="32"/>
      <c r="L42" s="85">
        <v>0</v>
      </c>
      <c r="M42" s="32"/>
      <c r="N42" s="33">
        <v>0</v>
      </c>
      <c r="O42" s="32"/>
      <c r="P42" s="102">
        <v>-17425</v>
      </c>
      <c r="Q42" s="102"/>
      <c r="R42" s="32"/>
      <c r="S42" s="33">
        <v>0</v>
      </c>
      <c r="T42" s="32"/>
      <c r="U42" s="33">
        <f t="shared" si="0"/>
        <v>-17425</v>
      </c>
      <c r="W42" s="10">
        <v>0</v>
      </c>
    </row>
    <row r="43" spans="1:23" ht="21.75" customHeight="1" x14ac:dyDescent="0.2">
      <c r="A43" s="93" t="s">
        <v>43</v>
      </c>
      <c r="B43" s="93"/>
      <c r="D43" s="33">
        <v>0</v>
      </c>
      <c r="E43" s="32"/>
      <c r="F43" s="33">
        <v>0</v>
      </c>
      <c r="G43" s="32"/>
      <c r="H43" s="33">
        <v>0</v>
      </c>
      <c r="I43" s="32"/>
      <c r="J43" s="33">
        <v>0</v>
      </c>
      <c r="K43" s="32"/>
      <c r="L43" s="85">
        <v>0</v>
      </c>
      <c r="M43" s="32"/>
      <c r="N43" s="33">
        <v>0</v>
      </c>
      <c r="O43" s="32"/>
      <c r="P43" s="102">
        <v>-22534</v>
      </c>
      <c r="Q43" s="102"/>
      <c r="R43" s="32"/>
      <c r="S43" s="33">
        <v>0</v>
      </c>
      <c r="T43" s="32"/>
      <c r="U43" s="33">
        <f t="shared" si="0"/>
        <v>-22534</v>
      </c>
      <c r="W43" s="10">
        <v>0</v>
      </c>
    </row>
    <row r="44" spans="1:23" ht="21.75" customHeight="1" x14ac:dyDescent="0.2">
      <c r="A44" s="93" t="s">
        <v>46</v>
      </c>
      <c r="B44" s="93"/>
      <c r="D44" s="33">
        <v>0</v>
      </c>
      <c r="E44" s="32"/>
      <c r="F44" s="33">
        <v>0</v>
      </c>
      <c r="G44" s="32"/>
      <c r="H44" s="33">
        <v>0</v>
      </c>
      <c r="I44" s="32"/>
      <c r="J44" s="33">
        <v>0</v>
      </c>
      <c r="K44" s="32"/>
      <c r="L44" s="85">
        <v>0</v>
      </c>
      <c r="M44" s="32"/>
      <c r="N44" s="33">
        <v>0</v>
      </c>
      <c r="O44" s="32"/>
      <c r="P44" s="102">
        <v>-7725</v>
      </c>
      <c r="Q44" s="102"/>
      <c r="R44" s="32"/>
      <c r="S44" s="33">
        <v>0</v>
      </c>
      <c r="T44" s="32"/>
      <c r="U44" s="33">
        <f t="shared" si="0"/>
        <v>-7725</v>
      </c>
      <c r="W44" s="10">
        <v>0</v>
      </c>
    </row>
    <row r="45" spans="1:23" ht="21.75" customHeight="1" x14ac:dyDescent="0.2">
      <c r="A45" s="93" t="s">
        <v>27</v>
      </c>
      <c r="B45" s="93"/>
      <c r="D45" s="33">
        <v>0</v>
      </c>
      <c r="E45" s="32"/>
      <c r="F45" s="33">
        <v>0</v>
      </c>
      <c r="G45" s="32"/>
      <c r="H45" s="33">
        <v>0</v>
      </c>
      <c r="I45" s="32"/>
      <c r="J45" s="33">
        <v>0</v>
      </c>
      <c r="K45" s="32"/>
      <c r="L45" s="85">
        <v>0</v>
      </c>
      <c r="M45" s="32"/>
      <c r="N45" s="33">
        <v>0</v>
      </c>
      <c r="O45" s="32"/>
      <c r="P45" s="102">
        <v>-7654</v>
      </c>
      <c r="Q45" s="102"/>
      <c r="R45" s="32"/>
      <c r="S45" s="33">
        <v>0</v>
      </c>
      <c r="T45" s="32"/>
      <c r="U45" s="33">
        <f t="shared" si="0"/>
        <v>-7654</v>
      </c>
      <c r="W45" s="10">
        <v>0</v>
      </c>
    </row>
    <row r="46" spans="1:23" ht="21.75" customHeight="1" x14ac:dyDescent="0.2">
      <c r="A46" s="93" t="s">
        <v>28</v>
      </c>
      <c r="B46" s="93"/>
      <c r="D46" s="33">
        <v>0</v>
      </c>
      <c r="E46" s="32"/>
      <c r="F46" s="33">
        <v>0</v>
      </c>
      <c r="G46" s="32"/>
      <c r="H46" s="33">
        <v>0</v>
      </c>
      <c r="I46" s="32"/>
      <c r="J46" s="33">
        <v>0</v>
      </c>
      <c r="K46" s="32"/>
      <c r="L46" s="85">
        <v>0</v>
      </c>
      <c r="M46" s="32"/>
      <c r="N46" s="33">
        <v>0</v>
      </c>
      <c r="O46" s="32"/>
      <c r="P46" s="102">
        <v>-7689</v>
      </c>
      <c r="Q46" s="102"/>
      <c r="R46" s="32"/>
      <c r="S46" s="33">
        <v>0</v>
      </c>
      <c r="T46" s="32"/>
      <c r="U46" s="33">
        <f t="shared" si="0"/>
        <v>-7689</v>
      </c>
      <c r="W46" s="10">
        <v>0</v>
      </c>
    </row>
    <row r="47" spans="1:23" ht="21.75" customHeight="1" x14ac:dyDescent="0.2">
      <c r="A47" s="93" t="s">
        <v>29</v>
      </c>
      <c r="B47" s="93"/>
      <c r="D47" s="33">
        <v>0</v>
      </c>
      <c r="E47" s="32"/>
      <c r="F47" s="33">
        <v>0</v>
      </c>
      <c r="G47" s="32"/>
      <c r="H47" s="33">
        <v>0</v>
      </c>
      <c r="I47" s="32"/>
      <c r="J47" s="33">
        <v>0</v>
      </c>
      <c r="K47" s="32"/>
      <c r="L47" s="85">
        <v>0</v>
      </c>
      <c r="M47" s="32"/>
      <c r="N47" s="33">
        <v>0</v>
      </c>
      <c r="O47" s="32"/>
      <c r="P47" s="102">
        <v>-19580</v>
      </c>
      <c r="Q47" s="102"/>
      <c r="R47" s="32"/>
      <c r="S47" s="33">
        <v>0</v>
      </c>
      <c r="T47" s="32"/>
      <c r="U47" s="33">
        <f t="shared" si="0"/>
        <v>-19580</v>
      </c>
      <c r="W47" s="10">
        <v>0</v>
      </c>
    </row>
    <row r="48" spans="1:23" ht="21.75" customHeight="1" x14ac:dyDescent="0.2">
      <c r="A48" s="93" t="s">
        <v>44</v>
      </c>
      <c r="B48" s="93"/>
      <c r="D48" s="33">
        <v>0</v>
      </c>
      <c r="E48" s="32"/>
      <c r="F48" s="33">
        <v>0</v>
      </c>
      <c r="G48" s="32"/>
      <c r="H48" s="33">
        <v>0</v>
      </c>
      <c r="I48" s="32"/>
      <c r="J48" s="33">
        <v>0</v>
      </c>
      <c r="K48" s="32"/>
      <c r="L48" s="85">
        <v>0</v>
      </c>
      <c r="M48" s="32"/>
      <c r="N48" s="33">
        <v>0</v>
      </c>
      <c r="O48" s="32"/>
      <c r="P48" s="102">
        <v>-7689</v>
      </c>
      <c r="Q48" s="102"/>
      <c r="R48" s="32"/>
      <c r="S48" s="33">
        <v>0</v>
      </c>
      <c r="T48" s="32"/>
      <c r="U48" s="33">
        <f t="shared" si="0"/>
        <v>-7689</v>
      </c>
      <c r="W48" s="10">
        <v>0</v>
      </c>
    </row>
    <row r="49" spans="1:23" ht="21.75" customHeight="1" x14ac:dyDescent="0.2">
      <c r="A49" s="93" t="s">
        <v>26</v>
      </c>
      <c r="B49" s="93"/>
      <c r="D49" s="33">
        <v>0</v>
      </c>
      <c r="E49" s="32"/>
      <c r="F49" s="33">
        <v>0</v>
      </c>
      <c r="G49" s="32"/>
      <c r="H49" s="33">
        <v>0</v>
      </c>
      <c r="I49" s="32"/>
      <c r="J49" s="33">
        <v>0</v>
      </c>
      <c r="K49" s="32"/>
      <c r="L49" s="85">
        <v>0</v>
      </c>
      <c r="M49" s="32"/>
      <c r="N49" s="33">
        <v>0</v>
      </c>
      <c r="O49" s="32"/>
      <c r="P49" s="102">
        <v>-16411</v>
      </c>
      <c r="Q49" s="102"/>
      <c r="R49" s="32"/>
      <c r="S49" s="33">
        <v>0</v>
      </c>
      <c r="T49" s="32"/>
      <c r="U49" s="33">
        <f t="shared" si="0"/>
        <v>-16411</v>
      </c>
      <c r="W49" s="10">
        <v>0</v>
      </c>
    </row>
    <row r="50" spans="1:23" ht="21.75" customHeight="1" x14ac:dyDescent="0.2">
      <c r="A50" s="93" t="s">
        <v>45</v>
      </c>
      <c r="B50" s="93"/>
      <c r="D50" s="33">
        <v>0</v>
      </c>
      <c r="E50" s="32"/>
      <c r="F50" s="33">
        <v>0</v>
      </c>
      <c r="G50" s="32"/>
      <c r="H50" s="33">
        <v>0</v>
      </c>
      <c r="I50" s="32"/>
      <c r="J50" s="33">
        <v>0</v>
      </c>
      <c r="K50" s="32"/>
      <c r="L50" s="85">
        <v>0</v>
      </c>
      <c r="M50" s="32"/>
      <c r="N50" s="33">
        <v>0</v>
      </c>
      <c r="O50" s="32"/>
      <c r="P50" s="102">
        <v>-9113</v>
      </c>
      <c r="Q50" s="102"/>
      <c r="R50" s="32"/>
      <c r="S50" s="33">
        <v>0</v>
      </c>
      <c r="T50" s="32"/>
      <c r="U50" s="33">
        <f t="shared" si="0"/>
        <v>-9113</v>
      </c>
      <c r="W50" s="10">
        <v>0</v>
      </c>
    </row>
    <row r="51" spans="1:23" ht="21.75" customHeight="1" x14ac:dyDescent="0.2">
      <c r="A51" s="93" t="s">
        <v>47</v>
      </c>
      <c r="B51" s="93"/>
      <c r="D51" s="33">
        <v>0</v>
      </c>
      <c r="E51" s="32"/>
      <c r="F51" s="33">
        <v>0</v>
      </c>
      <c r="G51" s="32"/>
      <c r="H51" s="33">
        <v>0</v>
      </c>
      <c r="I51" s="32"/>
      <c r="J51" s="33">
        <v>0</v>
      </c>
      <c r="K51" s="32"/>
      <c r="L51" s="85">
        <v>0</v>
      </c>
      <c r="M51" s="32"/>
      <c r="N51" s="33">
        <v>0</v>
      </c>
      <c r="O51" s="32"/>
      <c r="P51" s="102">
        <v>-21555</v>
      </c>
      <c r="Q51" s="102"/>
      <c r="R51" s="32"/>
      <c r="S51" s="33">
        <v>0</v>
      </c>
      <c r="T51" s="32"/>
      <c r="U51" s="33">
        <f t="shared" si="0"/>
        <v>-21555</v>
      </c>
      <c r="W51" s="10">
        <v>0</v>
      </c>
    </row>
    <row r="52" spans="1:23" ht="21.75" customHeight="1" x14ac:dyDescent="0.2">
      <c r="A52" s="93" t="s">
        <v>30</v>
      </c>
      <c r="B52" s="93"/>
      <c r="D52" s="33">
        <v>0</v>
      </c>
      <c r="E52" s="32"/>
      <c r="F52" s="33">
        <v>5569909190</v>
      </c>
      <c r="G52" s="32"/>
      <c r="H52" s="33">
        <v>0</v>
      </c>
      <c r="I52" s="32"/>
      <c r="J52" s="33">
        <v>5569909190</v>
      </c>
      <c r="K52" s="32"/>
      <c r="L52" s="85">
        <v>0.65</v>
      </c>
      <c r="M52" s="32"/>
      <c r="N52" s="33">
        <v>0</v>
      </c>
      <c r="O52" s="32"/>
      <c r="P52" s="102">
        <v>16169271817</v>
      </c>
      <c r="Q52" s="102"/>
      <c r="R52" s="32"/>
      <c r="S52" s="33">
        <v>0</v>
      </c>
      <c r="T52" s="32"/>
      <c r="U52" s="33">
        <f t="shared" si="0"/>
        <v>16169271817</v>
      </c>
      <c r="W52" s="10">
        <v>0.4</v>
      </c>
    </row>
    <row r="53" spans="1:23" ht="21.75" customHeight="1" x14ac:dyDescent="0.2">
      <c r="A53" s="93" t="s">
        <v>57</v>
      </c>
      <c r="B53" s="93"/>
      <c r="D53" s="33">
        <v>0</v>
      </c>
      <c r="E53" s="32"/>
      <c r="F53" s="33">
        <v>-2200621362</v>
      </c>
      <c r="G53" s="32"/>
      <c r="H53" s="33">
        <v>0</v>
      </c>
      <c r="I53" s="32"/>
      <c r="J53" s="33">
        <v>-2200621362</v>
      </c>
      <c r="K53" s="32"/>
      <c r="L53" s="85">
        <v>-0.26</v>
      </c>
      <c r="M53" s="32"/>
      <c r="N53" s="33">
        <v>0</v>
      </c>
      <c r="O53" s="32"/>
      <c r="P53" s="102">
        <v>-2200621362</v>
      </c>
      <c r="Q53" s="102"/>
      <c r="R53" s="32"/>
      <c r="S53" s="33">
        <v>0</v>
      </c>
      <c r="T53" s="32"/>
      <c r="U53" s="33">
        <f t="shared" si="0"/>
        <v>-2200621362</v>
      </c>
      <c r="W53" s="10">
        <v>-0.05</v>
      </c>
    </row>
    <row r="54" spans="1:23" ht="21.75" customHeight="1" x14ac:dyDescent="0.2">
      <c r="A54" s="93" t="s">
        <v>58</v>
      </c>
      <c r="B54" s="93"/>
      <c r="D54" s="33">
        <v>0</v>
      </c>
      <c r="E54" s="32"/>
      <c r="F54" s="33">
        <v>-8282998900</v>
      </c>
      <c r="G54" s="32"/>
      <c r="H54" s="33">
        <v>0</v>
      </c>
      <c r="I54" s="32"/>
      <c r="J54" s="33">
        <v>-8282998900</v>
      </c>
      <c r="K54" s="32"/>
      <c r="L54" s="85">
        <v>-0.97</v>
      </c>
      <c r="M54" s="32"/>
      <c r="N54" s="33">
        <v>0</v>
      </c>
      <c r="O54" s="32"/>
      <c r="P54" s="102">
        <v>-8282998900</v>
      </c>
      <c r="Q54" s="102"/>
      <c r="R54" s="32"/>
      <c r="S54" s="33">
        <v>0</v>
      </c>
      <c r="T54" s="32"/>
      <c r="U54" s="33">
        <f t="shared" si="0"/>
        <v>-8282998900</v>
      </c>
      <c r="W54" s="10">
        <v>-0.2</v>
      </c>
    </row>
    <row r="55" spans="1:23" ht="21.75" customHeight="1" x14ac:dyDescent="0.2">
      <c r="A55" s="93" t="s">
        <v>59</v>
      </c>
      <c r="B55" s="93"/>
      <c r="D55" s="33">
        <v>0</v>
      </c>
      <c r="E55" s="32"/>
      <c r="F55" s="33">
        <v>2279348505</v>
      </c>
      <c r="G55" s="32"/>
      <c r="H55" s="33">
        <v>0</v>
      </c>
      <c r="I55" s="32"/>
      <c r="J55" s="33">
        <v>2279348505</v>
      </c>
      <c r="K55" s="32"/>
      <c r="L55" s="85">
        <v>0.27</v>
      </c>
      <c r="M55" s="32"/>
      <c r="N55" s="33">
        <v>0</v>
      </c>
      <c r="O55" s="32"/>
      <c r="P55" s="102">
        <v>2279348505</v>
      </c>
      <c r="Q55" s="102"/>
      <c r="R55" s="32"/>
      <c r="S55" s="33">
        <v>0</v>
      </c>
      <c r="T55" s="32"/>
      <c r="U55" s="33">
        <f t="shared" si="0"/>
        <v>2279348505</v>
      </c>
      <c r="W55" s="10">
        <v>0.06</v>
      </c>
    </row>
    <row r="56" spans="1:23" ht="21.75" customHeight="1" x14ac:dyDescent="0.2">
      <c r="A56" s="93" t="s">
        <v>53</v>
      </c>
      <c r="B56" s="93"/>
      <c r="D56" s="33">
        <v>0</v>
      </c>
      <c r="E56" s="32"/>
      <c r="F56" s="33">
        <v>337511076</v>
      </c>
      <c r="G56" s="32"/>
      <c r="H56" s="33">
        <v>0</v>
      </c>
      <c r="I56" s="32"/>
      <c r="J56" s="33">
        <v>337511076</v>
      </c>
      <c r="K56" s="32"/>
      <c r="L56" s="85">
        <v>0.04</v>
      </c>
      <c r="M56" s="32"/>
      <c r="N56" s="33">
        <v>0</v>
      </c>
      <c r="O56" s="32"/>
      <c r="P56" s="102">
        <v>337511076</v>
      </c>
      <c r="Q56" s="102"/>
      <c r="R56" s="32"/>
      <c r="S56" s="33">
        <v>0</v>
      </c>
      <c r="T56" s="32"/>
      <c r="U56" s="33">
        <f t="shared" si="0"/>
        <v>337511076</v>
      </c>
      <c r="W56" s="10">
        <v>0.01</v>
      </c>
    </row>
    <row r="57" spans="1:23" s="8" customFormat="1" ht="21.75" customHeight="1" x14ac:dyDescent="0.2">
      <c r="A57" s="93" t="s">
        <v>272</v>
      </c>
      <c r="B57" s="93"/>
      <c r="L57" s="85"/>
      <c r="N57" s="9">
        <f>'درآمد سود سهام'!S16</f>
        <v>23862431</v>
      </c>
      <c r="P57" s="102">
        <v>0</v>
      </c>
      <c r="Q57" s="102"/>
      <c r="S57" s="8">
        <v>0</v>
      </c>
      <c r="U57" s="33">
        <f>N57+P57+S57</f>
        <v>23862431</v>
      </c>
      <c r="W57" s="10">
        <v>0.01</v>
      </c>
    </row>
    <row r="58" spans="1:23" ht="21.75" customHeight="1" thickBot="1" x14ac:dyDescent="0.25">
      <c r="A58" s="95" t="s">
        <v>61</v>
      </c>
      <c r="B58" s="95"/>
      <c r="D58" s="35">
        <v>8213554207</v>
      </c>
      <c r="E58" s="32"/>
      <c r="F58" s="35">
        <v>31026756969</v>
      </c>
      <c r="G58" s="32"/>
      <c r="H58" s="35">
        <v>467429638</v>
      </c>
      <c r="I58" s="32"/>
      <c r="J58" s="35">
        <v>39707740814</v>
      </c>
      <c r="K58" s="32"/>
      <c r="L58" s="86">
        <v>4.63</v>
      </c>
      <c r="M58" s="32"/>
      <c r="N58" s="36">
        <f>SUM(N9:N57)</f>
        <v>11360294338</v>
      </c>
      <c r="O58" s="32"/>
      <c r="P58" s="32"/>
      <c r="Q58" s="36">
        <f>SUM(P9:Q57)</f>
        <v>98737709246</v>
      </c>
      <c r="R58" s="32"/>
      <c r="S58" s="36">
        <f>SUM(S9:S57)</f>
        <v>4939154085</v>
      </c>
      <c r="T58" s="32"/>
      <c r="U58" s="36">
        <f>SUM(T9:U57)</f>
        <v>115037157669</v>
      </c>
      <c r="W58" s="16">
        <f>SUM(W9:W57)</f>
        <v>2.86</v>
      </c>
    </row>
    <row r="59" spans="1:23" ht="13.5" thickTop="1" x14ac:dyDescent="0.2"/>
  </sheetData>
  <mergeCells count="109">
    <mergeCell ref="A54:B54"/>
    <mergeCell ref="P54:Q54"/>
    <mergeCell ref="A55:B55"/>
    <mergeCell ref="P55:Q55"/>
    <mergeCell ref="A56:B56"/>
    <mergeCell ref="P56:Q56"/>
    <mergeCell ref="A58:B58"/>
    <mergeCell ref="A57:B57"/>
    <mergeCell ref="P57:Q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(2)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Sepideh Askari</dc:creator>
  <dc:description/>
  <cp:lastModifiedBy>Sepideh Askari</cp:lastModifiedBy>
  <cp:lastPrinted>2026-01-27T07:49:37Z</cp:lastPrinted>
  <dcterms:created xsi:type="dcterms:W3CDTF">2026-01-27T07:17:46Z</dcterms:created>
  <dcterms:modified xsi:type="dcterms:W3CDTF">2026-01-28T11:52:26Z</dcterms:modified>
</cp:coreProperties>
</file>